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f6d65352e4fb9a38/Desktop/Arquivos/08.1 Serviços de Engenharia LTDA/Contrato 77_2024 - Município de São Pedro de Alcântara/Base SAMU/Prop 02 - Edif Nova/Nova pasta/"/>
    </mc:Choice>
  </mc:AlternateContent>
  <xr:revisionPtr revIDLastSave="0" documentId="8_{BA841909-84C0-4426-9BAF-1C379B43C84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MP" sheetId="2" r:id="rId1"/>
    <sheet name="PO" sheetId="4" r:id="rId2"/>
    <sheet name="CFF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4" l="1"/>
  <c r="E52" i="4"/>
  <c r="H52" i="4" s="1"/>
  <c r="E64" i="4"/>
  <c r="G64" i="4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G56" i="4"/>
  <c r="H56" i="4" s="1"/>
  <c r="G55" i="4"/>
  <c r="H55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2" i="4"/>
  <c r="H32" i="4" s="1"/>
  <c r="G31" i="4"/>
  <c r="H31" i="4" s="1"/>
  <c r="G30" i="4"/>
  <c r="H30" i="4" s="1"/>
  <c r="G175" i="4"/>
  <c r="H175" i="4" s="1"/>
  <c r="G174" i="4"/>
  <c r="H174" i="4" s="1"/>
  <c r="G172" i="4"/>
  <c r="H172" i="4" s="1"/>
  <c r="G171" i="4"/>
  <c r="H171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G163" i="4"/>
  <c r="H163" i="4" s="1"/>
  <c r="G162" i="4"/>
  <c r="H162" i="4" s="1"/>
  <c r="G161" i="4"/>
  <c r="H161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G153" i="4"/>
  <c r="H153" i="4" s="1"/>
  <c r="G151" i="4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2" i="4"/>
  <c r="H142" i="4" s="1"/>
  <c r="G141" i="4"/>
  <c r="H141" i="4" s="1"/>
  <c r="G140" i="4"/>
  <c r="H140" i="4" s="1"/>
  <c r="G139" i="4"/>
  <c r="H139" i="4" s="1"/>
  <c r="G138" i="4"/>
  <c r="H138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G91" i="4"/>
  <c r="H91" i="4" s="1"/>
  <c r="G90" i="4"/>
  <c r="H90" i="4" s="1"/>
  <c r="G89" i="4"/>
  <c r="H89" i="4" s="1"/>
  <c r="G87" i="4"/>
  <c r="H87" i="4" s="1"/>
  <c r="G86" i="4"/>
  <c r="H86" i="4" s="1"/>
  <c r="G85" i="4"/>
  <c r="H85" i="4" s="1"/>
  <c r="G84" i="4"/>
  <c r="H84" i="4" s="1"/>
  <c r="G82" i="4"/>
  <c r="H82" i="4" s="1"/>
  <c r="G81" i="4"/>
  <c r="H81" i="4" s="1"/>
  <c r="G80" i="4"/>
  <c r="H80" i="4" s="1"/>
  <c r="G78" i="4"/>
  <c r="H78" i="4" s="1"/>
  <c r="G77" i="4"/>
  <c r="H77" i="4" s="1"/>
  <c r="G76" i="4"/>
  <c r="H76" i="4" s="1"/>
  <c r="G75" i="4"/>
  <c r="H75" i="4" s="1"/>
  <c r="G74" i="4"/>
  <c r="H74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3" i="4"/>
  <c r="H63" i="4" s="1"/>
  <c r="G61" i="4"/>
  <c r="H61" i="4" s="1"/>
  <c r="G60" i="4"/>
  <c r="H60" i="4" s="1"/>
  <c r="G59" i="4"/>
  <c r="H59" i="4" s="1"/>
  <c r="G58" i="4"/>
  <c r="H58" i="4" s="1"/>
  <c r="G57" i="4"/>
  <c r="H57" i="4" s="1"/>
  <c r="G54" i="4"/>
  <c r="H54" i="4" s="1"/>
  <c r="G51" i="4"/>
  <c r="H51" i="4" s="1"/>
  <c r="G50" i="4"/>
  <c r="H50" i="4" s="1"/>
  <c r="G49" i="4"/>
  <c r="H49" i="4" s="1"/>
  <c r="G48" i="4"/>
  <c r="H48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33" i="4"/>
  <c r="H33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H64" i="4" l="1"/>
  <c r="H62" i="4" s="1"/>
  <c r="C27" i="6" s="1"/>
  <c r="I27" i="6" s="1"/>
  <c r="H47" i="4"/>
  <c r="H29" i="4"/>
  <c r="C23" i="6" s="1"/>
  <c r="E23" i="6" s="1"/>
  <c r="D23" i="6" s="1"/>
  <c r="H170" i="4"/>
  <c r="C39" i="6" s="1"/>
  <c r="K39" i="6" s="1"/>
  <c r="H83" i="4"/>
  <c r="C31" i="6" s="1"/>
  <c r="M31" i="6" s="1"/>
  <c r="H120" i="4"/>
  <c r="C34" i="6" s="1"/>
  <c r="G34" i="6" s="1"/>
  <c r="F34" i="6" s="1"/>
  <c r="H79" i="4"/>
  <c r="C30" i="6" s="1"/>
  <c r="K30" i="6" s="1"/>
  <c r="C25" i="6"/>
  <c r="G25" i="6" s="1"/>
  <c r="F25" i="6" s="1"/>
  <c r="H104" i="4"/>
  <c r="C33" i="6" s="1"/>
  <c r="G33" i="6" s="1"/>
  <c r="F33" i="6" s="1"/>
  <c r="H152" i="4"/>
  <c r="C37" i="6" s="1"/>
  <c r="M37" i="6" s="1"/>
  <c r="H160" i="4"/>
  <c r="C38" i="6" s="1"/>
  <c r="M38" i="6" s="1"/>
  <c r="L38" i="6" s="1"/>
  <c r="H40" i="4"/>
  <c r="C24" i="6" s="1"/>
  <c r="G24" i="6" s="1"/>
  <c r="F24" i="6" s="1"/>
  <c r="H65" i="4"/>
  <c r="C28" i="6" s="1"/>
  <c r="K28" i="6" s="1"/>
  <c r="H137" i="4"/>
  <c r="C35" i="6" s="1"/>
  <c r="M35" i="6" s="1"/>
  <c r="H143" i="4"/>
  <c r="C36" i="6" s="1"/>
  <c r="M36" i="6" s="1"/>
  <c r="H73" i="4"/>
  <c r="C29" i="6" s="1"/>
  <c r="K29" i="6" s="1"/>
  <c r="H53" i="4"/>
  <c r="C26" i="6" s="1"/>
  <c r="I26" i="6" s="1"/>
  <c r="H21" i="4"/>
  <c r="C22" i="6" s="1"/>
  <c r="E22" i="6" s="1"/>
  <c r="D22" i="6" s="1"/>
  <c r="H88" i="4"/>
  <c r="C32" i="6" s="1"/>
  <c r="I32" i="6" s="1"/>
  <c r="H173" i="4"/>
  <c r="C40" i="6" s="1"/>
  <c r="M40" i="6" s="1"/>
  <c r="L40" i="6" s="1"/>
  <c r="G73" i="2"/>
  <c r="G72" i="2"/>
  <c r="G71" i="2"/>
  <c r="K37" i="6" l="1"/>
  <c r="I28" i="6"/>
  <c r="E41" i="6"/>
  <c r="K31" i="6"/>
  <c r="K41" i="6" s="1"/>
  <c r="I31" i="6"/>
  <c r="I29" i="6"/>
  <c r="C41" i="6"/>
  <c r="I41" i="6"/>
  <c r="G26" i="6"/>
  <c r="G41" i="6" s="1"/>
  <c r="H176" i="4"/>
  <c r="G70" i="2"/>
  <c r="G65" i="2"/>
  <c r="G66" i="2"/>
  <c r="G67" i="2"/>
  <c r="G68" i="2"/>
  <c r="G69" i="2"/>
  <c r="G64" i="2"/>
  <c r="G62" i="2"/>
  <c r="G61" i="2"/>
  <c r="G60" i="2"/>
  <c r="G58" i="2"/>
  <c r="G57" i="2"/>
  <c r="G56" i="2"/>
  <c r="G55" i="2" s="1"/>
  <c r="G54" i="2"/>
  <c r="G53" i="2"/>
  <c r="G52" i="2"/>
  <c r="G59" i="2" l="1"/>
  <c r="H41" i="6"/>
  <c r="F41" i="6"/>
  <c r="J41" i="6"/>
  <c r="D41" i="6"/>
  <c r="G42" i="6"/>
  <c r="F42" i="6" s="1"/>
  <c r="G51" i="2"/>
  <c r="G63" i="2"/>
  <c r="I42" i="6" l="1"/>
  <c r="H42" i="6" s="1"/>
  <c r="G50" i="2"/>
  <c r="G49" i="2"/>
  <c r="G48" i="2"/>
  <c r="G37" i="2"/>
  <c r="G38" i="2"/>
  <c r="G39" i="2"/>
  <c r="G40" i="2"/>
  <c r="G41" i="2"/>
  <c r="G42" i="2"/>
  <c r="G43" i="2"/>
  <c r="G44" i="2"/>
  <c r="G45" i="2"/>
  <c r="G36" i="2"/>
  <c r="G28" i="2"/>
  <c r="G29" i="2"/>
  <c r="G30" i="2"/>
  <c r="G31" i="2"/>
  <c r="G32" i="2"/>
  <c r="G33" i="2"/>
  <c r="G27" i="2"/>
  <c r="G23" i="2"/>
  <c r="G24" i="2"/>
  <c r="G22" i="2"/>
  <c r="K42" i="6" l="1"/>
  <c r="J42" i="6" s="1"/>
  <c r="G25" i="2"/>
  <c r="G46" i="2"/>
  <c r="G34" i="2"/>
  <c r="G20" i="2"/>
  <c r="M41" i="6" l="1"/>
  <c r="L35" i="6"/>
  <c r="L41" i="6" l="1"/>
  <c r="M42" i="6"/>
  <c r="L42" i="6" s="1"/>
</calcChain>
</file>

<file path=xl/sharedStrings.xml><?xml version="1.0" encoding="utf-8"?>
<sst xmlns="http://schemas.openxmlformats.org/spreadsheetml/2006/main" count="814" uniqueCount="528">
  <si>
    <t>ITEM</t>
  </si>
  <si>
    <t>CÓDIGO</t>
  </si>
  <si>
    <t>DESCRIÇÃO</t>
  </si>
  <si>
    <t>UND</t>
  </si>
  <si>
    <t>QTD</t>
  </si>
  <si>
    <t>UNIT</t>
  </si>
  <si>
    <t>UNIT C/ BDI</t>
  </si>
  <si>
    <t>TOTAL</t>
  </si>
  <si>
    <t>103689</t>
  </si>
  <si>
    <t>FORNECIMENTO E INSTALAÇÃO DE PLACA DE OBRA COM CHAPA GALVANIZADA E ESTRUTURA DE MADEIRA. AF_03/2022_PS</t>
  </si>
  <si>
    <t>M2</t>
  </si>
  <si>
    <t>98459</t>
  </si>
  <si>
    <t>TAPUME COM TELHA METÁLICA. AF_03/2024</t>
  </si>
  <si>
    <t>SERVIÇOS INICIAIS</t>
  </si>
  <si>
    <t xml:space="preserve">MES   </t>
  </si>
  <si>
    <t>C001 - ADMINISTRAÇÃO LOCAL DE OBRA</t>
  </si>
  <si>
    <t>UND: MÊS</t>
  </si>
  <si>
    <t>ENGENHEIRO CIVIL DE OBRA JUNIOR COM ENCARGOS COMPLEMENTARES</t>
  </si>
  <si>
    <t>90777</t>
  </si>
  <si>
    <t>H</t>
  </si>
  <si>
    <t>90780</t>
  </si>
  <si>
    <t>MESTRE DE OBRAS COM ENCARGOS COMPLEMENTARES</t>
  </si>
  <si>
    <t>88255</t>
  </si>
  <si>
    <t>AUXILIAR TÉCNICO DE ENGENHARIA COM ENCARGOS COMPLEMENTARES</t>
  </si>
  <si>
    <t>1.1</t>
  </si>
  <si>
    <t>1.2</t>
  </si>
  <si>
    <t>1.3</t>
  </si>
  <si>
    <t>C001</t>
  </si>
  <si>
    <t>ADMINISTRAÇÃO LOCAL DE OBRA</t>
  </si>
  <si>
    <t>99059</t>
  </si>
  <si>
    <t>LOCAÇÃO CONVENCIONAL DE OBRA, UTILIZANDO GABARITO DE TÁBUAS CORRIDAS PONTALETADAS A CADA 2,00M -  2 UTILIZAÇÕES. AF_03/2024</t>
  </si>
  <si>
    <t>M</t>
  </si>
  <si>
    <t>1.4</t>
  </si>
  <si>
    <t>1.5</t>
  </si>
  <si>
    <t>ESTRUTURAS DE FUNDAÇÃO</t>
  </si>
  <si>
    <t>UND: M</t>
  </si>
  <si>
    <t>M3</t>
  </si>
  <si>
    <t>88316</t>
  </si>
  <si>
    <t>SERVENTE COM ENCARGOS COMPLEMENTARES</t>
  </si>
  <si>
    <t>CHP</t>
  </si>
  <si>
    <t>CHI</t>
  </si>
  <si>
    <t>KG</t>
  </si>
  <si>
    <t>1.6</t>
  </si>
  <si>
    <t>1.7</t>
  </si>
  <si>
    <t>95578</t>
  </si>
  <si>
    <t>MONTAGEM DE ARMADURA DE ESTACAS, DIÂMETRO = 12,5 MM. AF_09/2021_PS</t>
  </si>
  <si>
    <t>UN</t>
  </si>
  <si>
    <t>104920</t>
  </si>
  <si>
    <t>VIGAS DE BALDRAME</t>
  </si>
  <si>
    <t>2.1</t>
  </si>
  <si>
    <t>2.2</t>
  </si>
  <si>
    <t>2.3</t>
  </si>
  <si>
    <t>2.5</t>
  </si>
  <si>
    <t>2.6</t>
  </si>
  <si>
    <t>2.7</t>
  </si>
  <si>
    <t>2.8</t>
  </si>
  <si>
    <t>104918</t>
  </si>
  <si>
    <t>2.9</t>
  </si>
  <si>
    <t>2.10</t>
  </si>
  <si>
    <t>104740</t>
  </si>
  <si>
    <t>104917</t>
  </si>
  <si>
    <t>96525</t>
  </si>
  <si>
    <t>104919</t>
  </si>
  <si>
    <t>96557</t>
  </si>
  <si>
    <t>98557</t>
  </si>
  <si>
    <t>IMPERMEABILIZAÇÃO DE SUPERFÍCIE COM EMULSÃO ASFÁLTICA, 2 DEMÃOS</t>
  </si>
  <si>
    <t>3.1</t>
  </si>
  <si>
    <t>3.2</t>
  </si>
  <si>
    <t>3.3</t>
  </si>
  <si>
    <t>3.4</t>
  </si>
  <si>
    <t>3.5</t>
  </si>
  <si>
    <t>3.6</t>
  </si>
  <si>
    <t>4.1</t>
  </si>
  <si>
    <t>7.5</t>
  </si>
  <si>
    <t>7.6</t>
  </si>
  <si>
    <t>4.2</t>
  </si>
  <si>
    <t>4.3</t>
  </si>
  <si>
    <t>4.4</t>
  </si>
  <si>
    <t>5.1</t>
  </si>
  <si>
    <t>5.2</t>
  </si>
  <si>
    <t>5.3</t>
  </si>
  <si>
    <t>5.4</t>
  </si>
  <si>
    <t>6.1</t>
  </si>
  <si>
    <t>COBERTURA</t>
  </si>
  <si>
    <t>REVESTIMENTOS ARGAMASSADOS</t>
  </si>
  <si>
    <t>REVESTIMENTOS CERÂMICOS</t>
  </si>
  <si>
    <t>PINTURA</t>
  </si>
  <si>
    <t>INSTALAÇÕES HIDRÁULICAS</t>
  </si>
  <si>
    <t>INSTALAÇÕES SANITÁRIAS</t>
  </si>
  <si>
    <t>INSTALAÇÕES PPCI</t>
  </si>
  <si>
    <t>ESQUADRIAS</t>
  </si>
  <si>
    <t>PÁTIO EXTERNO</t>
  </si>
  <si>
    <t>LIMPEZA FINAL E ENTREGA DA OBRA</t>
  </si>
  <si>
    <t>100384</t>
  </si>
  <si>
    <t>94210</t>
  </si>
  <si>
    <t>94223</t>
  </si>
  <si>
    <t>100327</t>
  </si>
  <si>
    <t>89580</t>
  </si>
  <si>
    <t>7.1</t>
  </si>
  <si>
    <t>7.2</t>
  </si>
  <si>
    <t>7.3</t>
  </si>
  <si>
    <t>7.4</t>
  </si>
  <si>
    <t>7.7</t>
  </si>
  <si>
    <t>VALOR TOTAL</t>
  </si>
  <si>
    <t>101963</t>
  </si>
  <si>
    <t>LAJE INFERIOR</t>
  </si>
  <si>
    <t>96622</t>
  </si>
  <si>
    <t>97083</t>
  </si>
  <si>
    <t>97087</t>
  </si>
  <si>
    <t>ALVENARIA ESTRUTURAL</t>
  </si>
  <si>
    <t>C003 - ALVENARIA DE BLOCOS DE CONCRETO ESTRUTURAL 14X19X39 CM (ESPESSURA 14 CM), FBK = 6 MPA, UTILIZANDO COLHER DE PEDREIRO</t>
  </si>
  <si>
    <t>UND: M²</t>
  </si>
  <si>
    <t>38593</t>
  </si>
  <si>
    <t>MEIO BLOCO DE CONCRETO ESTRUTURAL 14 X 19 X 19 CM, FBK 14 MPA (NBR 6136)</t>
  </si>
  <si>
    <t>38594</t>
  </si>
  <si>
    <t>MEIO BLOCO DE CONCRETO ESTRUTURAL 14 X 19 X 34 CM, FBK 14 MPA (NBR 6136)</t>
  </si>
  <si>
    <t>38600</t>
  </si>
  <si>
    <t>CANALETA DE CONCRETO ESTRUTURAL 14 X 19 X 39 CM, FBK 14 MPA (NBR 6136)</t>
  </si>
  <si>
    <t>88309</t>
  </si>
  <si>
    <t>PEDREIRO COM ENCARGOS COMPLEMENTARES</t>
  </si>
  <si>
    <t>88626</t>
  </si>
  <si>
    <t xml:space="preserve">BLOCO DE CONCRETO ESTRUTURAL 14 X 19 X 39 CM, FBK 6 MPA (NBR 6136)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</si>
  <si>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    </t>
  </si>
  <si>
    <t>C003</t>
  </si>
  <si>
    <t>105033</t>
  </si>
  <si>
    <t>89997</t>
  </si>
  <si>
    <t>ARMAÇÃO VERTICAL DE ALVENARIA ESTRUTURAL; DIÂMETRO DE 12,5 MM. AF_09/2021</t>
  </si>
  <si>
    <t>89998</t>
  </si>
  <si>
    <t>ARMAÇÃO DE CINTA DE ALVENARIA ESTRUTURAL; DIÂMETRO DE 10,0 MM. AF_09/2021</t>
  </si>
  <si>
    <t>89993</t>
  </si>
  <si>
    <t>GRAUTEAMENTO VERTICAL EM ALVENARIA ESTRUTURAL. AF_09/2021</t>
  </si>
  <si>
    <t>89995</t>
  </si>
  <si>
    <t>5.5</t>
  </si>
  <si>
    <t>5.6</t>
  </si>
  <si>
    <t>5.7</t>
  </si>
  <si>
    <t>5.8</t>
  </si>
  <si>
    <t>87905</t>
  </si>
  <si>
    <t>87775</t>
  </si>
  <si>
    <t>8.1</t>
  </si>
  <si>
    <t>8.2</t>
  </si>
  <si>
    <t>8.3</t>
  </si>
  <si>
    <t>8.4</t>
  </si>
  <si>
    <t>8.5</t>
  </si>
  <si>
    <t>87256</t>
  </si>
  <si>
    <t>9.1</t>
  </si>
  <si>
    <t>9.2</t>
  </si>
  <si>
    <t>9.3</t>
  </si>
  <si>
    <t>87275</t>
  </si>
  <si>
    <t>9.4</t>
  </si>
  <si>
    <t>88484</t>
  </si>
  <si>
    <t>FUNDO SELADOR ACRÍLICO, APLICAÇÃO MANUAL EM TETO, UMA DEMÃO. AF_04/2023</t>
  </si>
  <si>
    <t>88485</t>
  </si>
  <si>
    <t>FUNDO SELADOR ACRÍLICO, APLICAÇÃO MANUAL EM PAREDE, UMA DEMÃO. AF_04/2023</t>
  </si>
  <si>
    <t>10.1</t>
  </si>
  <si>
    <t>10.2</t>
  </si>
  <si>
    <t>10.3</t>
  </si>
  <si>
    <t>10.4</t>
  </si>
  <si>
    <t>101536</t>
  </si>
  <si>
    <t>C004</t>
  </si>
  <si>
    <t>PONTO ELÉTRICO DE ILUMINAÇÃO COM INTERRUPTOR SIMPLES, INCLUSO TOMADA, ELETRODUTO, CABO E CHUMBAMENTO</t>
  </si>
  <si>
    <t>C004 - PONTO ELÉTRICO DE ILUMINAÇÃO COM INTERRUPTOR SIMPLES, INCLUSO TOMADA, ELETRODUTO, CABO E CHUMBAMENTO</t>
  </si>
  <si>
    <t>UND: UND</t>
  </si>
  <si>
    <t>90447</t>
  </si>
  <si>
    <t>90456</t>
  </si>
  <si>
    <t>QUEBRA EM ALVENARIA PARA INSTALAÇÃO DE CAIXA DE TOMADA (4X4 OU 4X2). AF_09/2023</t>
  </si>
  <si>
    <t>90466</t>
  </si>
  <si>
    <t>CHUMBAMENTO LINEAR EM ALVENARIA PARA RAMAIS/DISTRIBUIÇÃO DE INSTALAÇÕES HIDRÁULICAS COM DIÂMETROS MENORES OU IGUAIS A 40 MM. AF_09/2023</t>
  </si>
  <si>
    <t>ELETRODUTO FLEXÍVEL CORRUGADO REFORÇADO, PVC, DN 25 MM (3/4"), PARA CIRCUITOS TERMINAIS, INSTALADO EM LAJE - FORNECIMENTO E INSTALAÇÃO. AF_03/2023</t>
  </si>
  <si>
    <t>ELETRODUTO FLEXÍVEL CORRUGADO REFORÇADO, PVC, DN 25 MM (3/4"), PARA CIRCUITOS TERMINAIS, INSTALADO EM PAREDE - FORNECIMENTO E INSTALAÇÃO. AF_03/2023</t>
  </si>
  <si>
    <t>CABO DE COBRE FLEXÍVEL ISOLADO, 1,5 MM², ANTI-CHAMA 450/750 V, PARA CIRCUITOS TERMINAIS - FORNECIMENTO E INSTALAÇÃO. AF_03/2023</t>
  </si>
  <si>
    <t>CABO DE COBRE FLEXÍVEL ISOLADO, 2,5 MM², ANTI-CHAMA 450/750 V, PARA CIRCUITOS TERMINAIS - FORNECIMENTO E INSTALAÇÃO. AF_03/2023</t>
  </si>
  <si>
    <t>CAIXA RETANGULAR 4" X 2" MÉDIA (1,30 M DO PISO), PVC, INSTALADA EM PAREDE - FORNECIMENTO E INSTALAÇÃO. AF_03/2023</t>
  </si>
  <si>
    <t>11.1</t>
  </si>
  <si>
    <t>91993</t>
  </si>
  <si>
    <t>92004</t>
  </si>
  <si>
    <t>92005</t>
  </si>
  <si>
    <t>97597</t>
  </si>
  <si>
    <t>11.2</t>
  </si>
  <si>
    <t>11.3</t>
  </si>
  <si>
    <t>11.4</t>
  </si>
  <si>
    <t>11.5</t>
  </si>
  <si>
    <t>11.6</t>
  </si>
  <si>
    <t>11.7</t>
  </si>
  <si>
    <t>11.8</t>
  </si>
  <si>
    <t>97599</t>
  </si>
  <si>
    <t>101908</t>
  </si>
  <si>
    <t>94569</t>
  </si>
  <si>
    <t>94573</t>
  </si>
  <si>
    <t>90830</t>
  </si>
  <si>
    <t>90831</t>
  </si>
  <si>
    <t>15.1</t>
  </si>
  <si>
    <t>15.2</t>
  </si>
  <si>
    <t>15.3</t>
  </si>
  <si>
    <t>15.4</t>
  </si>
  <si>
    <t>15.5</t>
  </si>
  <si>
    <t>15.6</t>
  </si>
  <si>
    <t>15.7</t>
  </si>
  <si>
    <t>15.8</t>
  </si>
  <si>
    <t>LOUÇAS, METAIS E ACESSÓRIOS</t>
  </si>
  <si>
    <t>GRAUTEAMENTO DE CINTA SUPERIOR OU DE VERGA EM ALVENARIA ESTRUTURAL</t>
  </si>
  <si>
    <t>17.1</t>
  </si>
  <si>
    <t>93396</t>
  </si>
  <si>
    <t>17.2</t>
  </si>
  <si>
    <t>BANCADA GRANITO CINZA,  50 X 60 CM, INCL. CUBA DE EMBUTIR OVAL LOUÇA BRANCA 35 X 50 CM, VÁLVULA METAL CROMADO, SIFÃO FLEXÍVEL PVC, ENGATE 30 CM FLEXÍVEL PLÁSTICO E TORNEIRA CROMADA DE MESA, PADRÃO POPULAR - FORNEC. E INSTALAÇÃO</t>
  </si>
  <si>
    <t>100860</t>
  </si>
  <si>
    <t>17.3</t>
  </si>
  <si>
    <t>100866</t>
  </si>
  <si>
    <t>17.4</t>
  </si>
  <si>
    <t>95547</t>
  </si>
  <si>
    <t>17.5</t>
  </si>
  <si>
    <t>95544</t>
  </si>
  <si>
    <t>PAPELEIRA DE PAREDE EM METAL CROMADO SEM TAMPA, INCLUSO FIXAÇÃO. AF_01/2020</t>
  </si>
  <si>
    <t>17.6</t>
  </si>
  <si>
    <t>86919</t>
  </si>
  <si>
    <t>17.7</t>
  </si>
  <si>
    <t>93441</t>
  </si>
  <si>
    <t>17.8</t>
  </si>
  <si>
    <t>88267</t>
  </si>
  <si>
    <t>ENCANADOR OU BOMBEIRO HIDRÁULICO COM ENCARGOS COMPLEMENTARES</t>
  </si>
  <si>
    <t xml:space="preserve">TOALHEIRO PLASTICO TIPO DISPENSER PARA PAPEL TOALHA INTERFOLHADO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</si>
  <si>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C005 - TOALHEIRO PLASTICO TIPO DISPENSER PARA PAPEL TOALHA INTERFOLHADO        </t>
  </si>
  <si>
    <t xml:space="preserve">TOALHEIRO PLASTICO TIPO DISPENSER PARA PAPEL TOALHA INTERFOLHADO        </t>
  </si>
  <si>
    <t>C005</t>
  </si>
  <si>
    <t>17.9</t>
  </si>
  <si>
    <t>MURO DE FECHAMENTO</t>
  </si>
  <si>
    <t>99804</t>
  </si>
  <si>
    <t>LIMPEZA DE PISO CERÂMICO OU PORCELANATO UTILIZANDO DETERGENTE NEUTRO E ESCOVAÇÃO MANUAL. AF_04/2019</t>
  </si>
  <si>
    <t xml:space="preserve">PLACA DE INAUGURACAO METALICA, *40* CM X *60*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</si>
  <si>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19.1</t>
  </si>
  <si>
    <t>19.12</t>
  </si>
  <si>
    <t>PLACA DE SINALIZAÇÃO DE SAÍDA DE EMERGÊNCIA FOTOLUMINESCENTE 15X30CM</t>
  </si>
  <si>
    <t>C006 - PLACA DE SINALIZAÇÃO DE SAÍDA DE EMERGÊNCIA FOTOLUMINESCENTE 15X30CM</t>
  </si>
  <si>
    <t>6.2</t>
  </si>
  <si>
    <t>6.3</t>
  </si>
  <si>
    <t>C006</t>
  </si>
  <si>
    <t>C007</t>
  </si>
  <si>
    <t>C008</t>
  </si>
  <si>
    <t>C007 - PLACA DE SINALIZAÇÃO DE SEGURANÇA CONTRA INCÊNDIO, QUADRADA, 20X20CM</t>
  </si>
  <si>
    <t>C008 - PLACA DE SINALIZAÇÃO DE SEGURANÇA CONTRA INCÊNDIO, QUADRADA, 20X20CM</t>
  </si>
  <si>
    <t>93670</t>
  </si>
  <si>
    <t>93671</t>
  </si>
  <si>
    <t>93672</t>
  </si>
  <si>
    <t>101876</t>
  </si>
  <si>
    <t>QUADRO DE DISTRIBUIÇÃO DE ENERGIA EM PVC, DE EMBUTIR, SEM BARRAMENTO, PARA 6 DISJUNTORES - FORNECIMENTO E INSTALAÇÃO. AF_10/2020</t>
  </si>
  <si>
    <t>101537</t>
  </si>
  <si>
    <t>11.9</t>
  </si>
  <si>
    <t>11.10</t>
  </si>
  <si>
    <t>11.11</t>
  </si>
  <si>
    <t>11.12</t>
  </si>
  <si>
    <t>11.13</t>
  </si>
  <si>
    <t>14.1</t>
  </si>
  <si>
    <t>14.2</t>
  </si>
  <si>
    <t>14.3</t>
  </si>
  <si>
    <t>14.4</t>
  </si>
  <si>
    <t>14.5</t>
  </si>
  <si>
    <t>87283</t>
  </si>
  <si>
    <t>88274</t>
  </si>
  <si>
    <t>MARMORISTA/GRANITEIRO COM ENCARGOS COMPLEMENTARES</t>
  </si>
  <si>
    <t>91692</t>
  </si>
  <si>
    <t>91693</t>
  </si>
  <si>
    <t>COT</t>
  </si>
  <si>
    <t>9.5</t>
  </si>
  <si>
    <t>9.6</t>
  </si>
  <si>
    <t>C009</t>
  </si>
  <si>
    <t>C009 - CHAPIM SOBRE MUROS LINEARES, EM CONCRETO,L = 30 CM, ASSENTADO COM ARGAMASSA 1:6 COM ADITIVO</t>
  </si>
  <si>
    <t>PINGADEIRA/CAPA DE MURO, CONCRETO PRÉ MOLDADO, MODELO PADRÃO 30X80X5CM</t>
  </si>
  <si>
    <t>CHAPIM SOBRE MUROS LINEARES, EM CONCRETO,L = 30 CM, ASSENTADO COM ARGAMASSA 1:6 COM ADITIVO</t>
  </si>
  <si>
    <t>13.1</t>
  </si>
  <si>
    <t>13.2</t>
  </si>
  <si>
    <t>13.3</t>
  </si>
  <si>
    <t>39385</t>
  </si>
  <si>
    <t>LUMINARIA LED PLAFON QUADRADO, SOBREPOR, 24W, 30X30CM, 6500K</t>
  </si>
  <si>
    <t>88247</t>
  </si>
  <si>
    <t>AUXILIAR DE ELETRICISTA COM ENCARGOS COMPLEMENTARES</t>
  </si>
  <si>
    <t>88264</t>
  </si>
  <si>
    <t>ELETRICISTA COM ENCARGOS COMPLEMENTARES</t>
  </si>
  <si>
    <t>C010 - LUMINÁRIA LED PLAFON QUADRADO, SOBREPOR, 24W, 30X30CM, 6500K</t>
  </si>
  <si>
    <t>C010</t>
  </si>
  <si>
    <t>LUMINÁRIA LED PLAFON QUADRADO, SOBREPOR, 24W, 30X30CM, 6500K</t>
  </si>
  <si>
    <t>89355</t>
  </si>
  <si>
    <t>89356</t>
  </si>
  <si>
    <t>89357</t>
  </si>
  <si>
    <t>12.1</t>
  </si>
  <si>
    <t>12.2</t>
  </si>
  <si>
    <t>12.3</t>
  </si>
  <si>
    <t>98307</t>
  </si>
  <si>
    <t>TOMADA DE REDE RJ45 - FORNECIMENTO E INSTALAÇÃO. AF_11/2019</t>
  </si>
  <si>
    <t>98308</t>
  </si>
  <si>
    <t>TOMADA PARA TELEFONE RJ11 - FORNECIMENTO E INSTALAÇÃO. AF_11/2019</t>
  </si>
  <si>
    <t>98295</t>
  </si>
  <si>
    <t>11.14</t>
  </si>
  <si>
    <t>11.15</t>
  </si>
  <si>
    <t>95635</t>
  </si>
  <si>
    <t>89352</t>
  </si>
  <si>
    <t>89984</t>
  </si>
  <si>
    <t>REGISTRO DE PRESSÃO BRUTO, LATÃO, ROSCÁVEL, 1/2", COM ACABAMENTO E CANOPLA CROMADOS - FORNECIMENTO E INSTALAÇÃO. AF_08/2021</t>
  </si>
  <si>
    <t>89358</t>
  </si>
  <si>
    <t>89359</t>
  </si>
  <si>
    <t>89362</t>
  </si>
  <si>
    <t>89363</t>
  </si>
  <si>
    <t>89367</t>
  </si>
  <si>
    <t>89368</t>
  </si>
  <si>
    <t>94688</t>
  </si>
  <si>
    <t>94690</t>
  </si>
  <si>
    <t>102609</t>
  </si>
  <si>
    <t>CAIXA D´ÁGUA EM POLIETILENO, 2000 LITROS - FORNECIMENTO E INSTALAÇÃO. AF_06/2021</t>
  </si>
  <si>
    <t>12.4</t>
  </si>
  <si>
    <t>12.5</t>
  </si>
  <si>
    <t>12.6</t>
  </si>
  <si>
    <t>12.7</t>
  </si>
  <si>
    <t>12.8</t>
  </si>
  <si>
    <t>12.9</t>
  </si>
  <si>
    <t>12.10</t>
  </si>
  <si>
    <t>12.11</t>
  </si>
  <si>
    <t>12.12</t>
  </si>
  <si>
    <t>12.13</t>
  </si>
  <si>
    <t>12.14</t>
  </si>
  <si>
    <t>12.15</t>
  </si>
  <si>
    <t>104329</t>
  </si>
  <si>
    <t>89712</t>
  </si>
  <si>
    <t>TUBO PVC, SERIE NORMAL, ESGOTO PREDIAL, DN 50 MM, FORNECIDO E INSTALADO EM RAMAL DE DESCARGA OU RAMAL DE ESGOTO SANITÁRIO. AF_08/2022</t>
  </si>
  <si>
    <t>89714</t>
  </si>
  <si>
    <t>TUBO PVC, SERIE NORMAL, ESGOTO PREDIAL, DN 100 MM, FORNECIDO E INSTALADO EM RAMAL DE DESCARGA OU RAMAL DE ESGOTO SANITÁRIO. AF_08/2022</t>
  </si>
  <si>
    <t>89849</t>
  </si>
  <si>
    <t>TUBO PVC, SERIE NORMAL, ESGOTO PREDIAL, DN 150 MM, FORNECIDO E INSTALADO EM SUBCOLETOR AÉREO DE ESGOTO SANITÁRIO. AF_08/2022</t>
  </si>
  <si>
    <t>13.4</t>
  </si>
  <si>
    <t>13.5</t>
  </si>
  <si>
    <t>13.6</t>
  </si>
  <si>
    <t>13.7</t>
  </si>
  <si>
    <t>89731</t>
  </si>
  <si>
    <t>89732</t>
  </si>
  <si>
    <t>89744</t>
  </si>
  <si>
    <t>89746</t>
  </si>
  <si>
    <t>13.8</t>
  </si>
  <si>
    <t>13.9</t>
  </si>
  <si>
    <t>13.10</t>
  </si>
  <si>
    <t>13.11</t>
  </si>
  <si>
    <t>13.12</t>
  </si>
  <si>
    <t>JOELHO 90 GRAUS, PVC, SERIE NORMAL, ESGOTO PREDIAL, DN 50 MM, JUNTA ELÁSTICA, FORNECIDO E INSTALADO EM RAMAL DE DESCARGA OU RAMAL DE ESGOTO SANITÁRIO</t>
  </si>
  <si>
    <t>JOELHO 45 GRAUS, PVC, SERIE NORMAL, ESGOTO PREDIAL, DN 50 MM, JUNTA ELÁSTICA, FORNECIDO E INSTALADO EM RAMAL DE DESCARGA OU RAMAL DE ESGOTO SANITÁRIO</t>
  </si>
  <si>
    <t>JOELHO 90 GRAUS, PVC, SERIE NORMAL, ESGOTO PREDIAL, DN 100 MM, JUNTA ELÁSTICA, FORNECIDO E INSTALADO EM RAMAL DE DESCARGA OU RAMAL DE ESGOTO SANITÁRIO</t>
  </si>
  <si>
    <t>JOELHO 45 GRAUS, PVC, SERIE NORMAL, ESGOTO PREDIAL, DN 100 MM, JUNTA ELÁSTICA, FORNECIDO E INSTALADO EM RAMAL DE DESCARGA OU RAMAL DE ESGOTO SANITÁRIO</t>
  </si>
  <si>
    <t>98102</t>
  </si>
  <si>
    <t>CAIXA DE GORDURA SIMPLES, CIRCULAR, EM CONCRETO PRÉ-MOLDADO, DIÂMETRO INTERNO = 0,4 M, ALTURA INTERNA = 0,4 M. AF_12/2020</t>
  </si>
  <si>
    <t>13.13</t>
  </si>
  <si>
    <t>97974</t>
  </si>
  <si>
    <t>POÇO DE INSPEÇÃO CIRCULAR PARA ESGOTO, EM CONCRETO PRÉ-MOLDADO, DIÂMETRO INTERNO = 0,60 M, PROFUNDIDADE = 0,90 M, EXCLUINDO TAMPÃO. AF_12/2020_PA</t>
  </si>
  <si>
    <t>98115</t>
  </si>
  <si>
    <t>TAMPA CIRCULAR PARA ESGOTO E DRENAGEM, EM CONCRETO PRÉ-MOLDADO, DIÂMETRO INTERNO = 0,60 M E ALTURA = 0,10 M. AF_12/2020</t>
  </si>
  <si>
    <t>13.14</t>
  </si>
  <si>
    <t>13.15</t>
  </si>
  <si>
    <t>INSTALAÇÕES ELÉTRICAS E LÓGICA</t>
  </si>
  <si>
    <t>98266</t>
  </si>
  <si>
    <t>98525</t>
  </si>
  <si>
    <t>94273</t>
  </si>
  <si>
    <t>16.1</t>
  </si>
  <si>
    <t>100576</t>
  </si>
  <si>
    <t>16.2</t>
  </si>
  <si>
    <t>16.3</t>
  </si>
  <si>
    <t>101094</t>
  </si>
  <si>
    <t>PISO PODOTÁTIL DE ALERTA OU DIRECIONAL ASSENTADO SOBRE ARGAMASSA</t>
  </si>
  <si>
    <t>16.4</t>
  </si>
  <si>
    <t>94994</t>
  </si>
  <si>
    <t>16.5</t>
  </si>
  <si>
    <t>EXECUÇÃO DE PASSEIO (CALÇADA) OU PISO DE CONCRETO COM CONCRETO MOLDADO IN LOCO, FEITO EM OBRA, ACABAMENTO CONVENCIONAL, ESPESSURA 8 CM, ARMADO</t>
  </si>
  <si>
    <t>16.6</t>
  </si>
  <si>
    <t>16.7</t>
  </si>
  <si>
    <t>94991</t>
  </si>
  <si>
    <t>100701</t>
  </si>
  <si>
    <t>PORTA DE FERRO, DE ABRIR, TIPO GRADE COM CHAPA, COM GUARNIÇÕES. AF_12/2019</t>
  </si>
  <si>
    <t>18.1</t>
  </si>
  <si>
    <t>18.2</t>
  </si>
  <si>
    <t>89827</t>
  </si>
  <si>
    <t>JUNÇÃO SIMPLES, PVC, SERIE NORMAL, ESGOTO PREDIAL, DN 50 X 50 MM, JUNTA ELÁSTICA, FORNECIDO E INSTALADO EM PRUMADA DE ESGOTO SANITÁRIO OU VENTILAÇÃO. AF_08/2022</t>
  </si>
  <si>
    <t>89834</t>
  </si>
  <si>
    <t>13.16</t>
  </si>
  <si>
    <t>2.4</t>
  </si>
  <si>
    <t>3.7</t>
  </si>
  <si>
    <t>4.5</t>
  </si>
  <si>
    <t>4.6</t>
  </si>
  <si>
    <t>4.7</t>
  </si>
  <si>
    <t>4.8</t>
  </si>
  <si>
    <t>4.9</t>
  </si>
  <si>
    <t>4.10</t>
  </si>
  <si>
    <t>CAIXA OCTOGONAL 3" X 3", PVC, INSTALADA EM LAJE - FORNECIMENTO E INSTALAÇÃO</t>
  </si>
  <si>
    <t xml:space="preserve">PLACA DE SINALIZACAO DE SEGURANCA CONTRA INCENDIO, FOTOLUMINESCENTE, RET, *13 X 26* CM, EM PVC *2* MM ANTI-CHAMAS (CONFORME NBR 16820)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</si>
  <si>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PLACA DE SINALIZACAO DE SEGURANCA CONTRA INCENDIO, FOTOLUMINESCENTE, QUADRADA, *20 X 20* CM, EM PVC *2* MM ANTI-CHAMAS (CONFORME NBR 16820)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</si>
  <si>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PLACA DE SINALIZACAO DE SEGURANCA CONTRA INCENDIO, FOTOLUMINESCENTE, RET, *12 X 40* CM, EM PVC *2* MM ANTI-CHAMAS (CONFORME NBR 16820)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</si>
  <si>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LAJE PRÉ-MOLDADA UNIDIRECIONAL, BIAPOIADA, PARA PISO, ENCHIMENTO EM CERÂMICA, VIGOTA CONVENCIONAL, ALTURA TOTAL DA LAJE (ENC+CAPA) = (8+4)</t>
  </si>
  <si>
    <t>CAIXA SIFONADA, COM GRELHA REDONDA, PVC, DN 150 X 150 X 50 MM, JUNTA SOLDÁVEL, FORNECIDA E INSTALADA EM RAMAL DE ESGOTO SANITÁRIO</t>
  </si>
  <si>
    <t>JUNÇÃO SIMPLES, PVC, SERIE NORMAL, ESGOTO PREDIAL, DN 100 X 100 MM, JUNTA ELÁSTICA, FORNECIDO E INSTALADO EM PRUMADA DE ESGOTO SANITÁRIO</t>
  </si>
  <si>
    <t>BANCADA GRANITO CINZA  150 X 60 CM, COM CUBA DE EMBUTIR DE AÇO, VÁLVULA AMERICANA EM METAL, SIFÃO FLEXÍVEL EM PVC, ENGATE FLEXÍVEL 30 CM, TORNEIRA CROMADA LONGA, DE PAREDE, 1/2" OU 3/4", P/ COZINHA, PADRÃO POPULAR</t>
  </si>
  <si>
    <t>ESTADO DE SANTA CATARINA</t>
  </si>
  <si>
    <t>MUNICÍPIO DE SÃO PEDRO DE ALCÂNTARA</t>
  </si>
  <si>
    <t>PLANILHA ORÇAMENTÁRIA</t>
  </si>
  <si>
    <t>100896</t>
  </si>
  <si>
    <t>ESTACA ESCAVADA MECANICAMENTE, SEM FLUIDO ESTABILIZANTE, COM 25CM DE DIÂMETRO, CONCRETO LANÇADO POR CAMINHÃO BETONEIRA</t>
  </si>
  <si>
    <t>95584</t>
  </si>
  <si>
    <t>105022</t>
  </si>
  <si>
    <t>VERGA PRÉ-MOLDADA COM ATÉ 1,5 M DE VÃO, ESPESSURA DE *10* CM. AF_03/2024</t>
  </si>
  <si>
    <t>105028</t>
  </si>
  <si>
    <t>CONTRAVERGA PRÉ-MOLDADA, ESPESSURA DE *10* CM. AF_03/2024</t>
  </si>
  <si>
    <t>86931</t>
  </si>
  <si>
    <t>VASO SANITÁRIO SIFONADO COM CAIXA ACOPLADA LOUÇA BRANCA, INCLUSO ENGATE FLEXÍVEL EM PLÁSTICO BRANCO, 1/2  X 40CM - FORNECIMENTO E INSTALAÇÃO. AF_01/2020</t>
  </si>
  <si>
    <t>CHUVEIRO ELÉTRICO COMUM CORPO PLÁSTICO, TIPO DUCHA - FORNECIMENTO E INSTALAÇÃO</t>
  </si>
  <si>
    <t>EXECUÇÃO DE PASSEIO (CALÇADA) OU PISO DE CONCRETO COM CONCRETO MOLDADO IN LOCO, USINADO C20, ACABAMENTO CONVENCIONAL, NÃO ARMADO, ESP 6CM</t>
  </si>
  <si>
    <t>ASSENTAMENTO DE GUIA (MEIO-FIO) EM TRECHO RETO, CONFECCIONADA EM CONCRETO PRÉ-FABRICADO, DIMENSÕES 100X15X13X30 CM</t>
  </si>
  <si>
    <t>SENSOR DE PRESENÇA COM FOTOCÉLULA, FIXAÇÃO EM TETO - FORNECIMENTO E INSTALAÇÃO</t>
  </si>
  <si>
    <t>DISJUNTOR TRIPOLAR TIPO DIN, CORRENTE NOMINAL DE 25A - FORNECIMENTO E INSTALAÇÃO</t>
  </si>
  <si>
    <t>DISJUNTOR TRIPOLAR TIPO DIN, CORRENTE NOMINAL DE 32A - FORNECIMENTO E INSTALAÇÃO</t>
  </si>
  <si>
    <t>DISJUNTOR TRIPOLAR TIPO DIN, CORRENTE NOMINAL DE 40A - FORNECIMENTO E INSTALAÇÃO</t>
  </si>
  <si>
    <t>87415</t>
  </si>
  <si>
    <t>87421</t>
  </si>
  <si>
    <t>87620</t>
  </si>
  <si>
    <t>102184</t>
  </si>
  <si>
    <t>90794</t>
  </si>
  <si>
    <t>90796</t>
  </si>
  <si>
    <t>90797</t>
  </si>
  <si>
    <t>104640</t>
  </si>
  <si>
    <t>104642</t>
  </si>
  <si>
    <t>PINTURA LÁTEX ACRÍLICA STANDARD, APLICAÇÃO MANUAL EM TETO, DUAS DEMÃOS</t>
  </si>
  <si>
    <t>PINTURA LÁTEX ACRÍLICA STANDARD, APLICAÇÃO MANUAL EM PAREDES, DUAS DEMÃOS</t>
  </si>
  <si>
    <t>98052</t>
  </si>
  <si>
    <t>98058</t>
  </si>
  <si>
    <t>TANQUE SÉPTICO CIRCULAR, EM CONCRETO PRÉ-MOLDADO, DIÂMETRO INTERNO = 1,10 M, ALTURA INTERNA = 2,50 M, VOLUME ÚTIL: 2138,2 L</t>
  </si>
  <si>
    <t>FILTRO ANAERÓBIO CIRCULAR, EM CONCRETO PRÉ-MOLDADO, DIÂMETRO INTERNO = 1,10 M, ALTURA INTERNA = 1,50 M, VOLUME ÚTIL: 1140,4 L</t>
  </si>
  <si>
    <t>98062</t>
  </si>
  <si>
    <t xml:space="preserve">SUMIDOURO CIRCULAR, EM CONCRETO PRÉ-MOLDADO, DIÂMETRO INTERNO = 1,88 M, ALTURA INTERNA = 2,00 M, ÁREA DE INFILTRAÇÃO: 13,1 M² </t>
  </si>
  <si>
    <t xml:space="preserve">LIMPEZA MECANIZADA DE CAMADA VEGETAL, VEGETAÇÃO E PEQUENAS ÁRVORES </t>
  </si>
  <si>
    <t>LOCACAO DE CONTAINER 2,30 X 6,00 M, ALT. 2,50 M, COM 1 SANITARIO, PARA ESCRITORIO</t>
  </si>
  <si>
    <t>ENTRADA DE ENERGIA ELÉTRICA, SUBTERRÂNEA, TRIFÁSICA, COM CAIXA DE EMBUTIR, CABO DE 35 MM2 E DISJUNTOR DIN 50A</t>
  </si>
  <si>
    <t>ARMADURA TRANSVERSAL DE ESTACAS DE SEÇÃO CIRCULAR, DIÂMETRO = 6,3MM</t>
  </si>
  <si>
    <t xml:space="preserve">ESCAVAÇÃO MECANIZADA PARA BLOCO DE COROAMENTO </t>
  </si>
  <si>
    <t>ARMAÇÃO DE BLOCO UTILIZANDO AÇO CA-50 DE 12,5 MM - MONTAGEM</t>
  </si>
  <si>
    <t>ARMAÇÃO DE BLOCO UTILIZANDO AÇO CA-50 DE 10 MM - MONTAGEM</t>
  </si>
  <si>
    <t>ARMAÇÃO DE BLOCO UTILIZANDO AÇO CA-50 DE 8 MM - MONTAGEM</t>
  </si>
  <si>
    <t>ARMAÇÃO DE BLOCO UTILIZANDO AÇO CA-50 DE 6.3 MM - MONTAGEM</t>
  </si>
  <si>
    <t>CONCRETAGEM DE BLOCO DE COROAMENTO, FCK 30 MPA, COM USO DE BOMBA</t>
  </si>
  <si>
    <t>REATERRO MECANIZADO DE VALA COM COMPACTADOR DE SOLOS DE PERCUSSÃO</t>
  </si>
  <si>
    <t>ESCAVAÇÃO MECANIZADA PARA VIGA BALDRAME</t>
  </si>
  <si>
    <t>CINTA DE AMARRAÇÃO DE ALVENARIA MOLDADA IN LOCO COM BLOCOS CANALETA, ESP 15CM</t>
  </si>
  <si>
    <t>ARMAÇÃO DE VIGA BALDRAME UTILIZANDO AÇO CA-50 DE 10 MM - MONTAGEM</t>
  </si>
  <si>
    <t>CONCRETAGEM DE VIGA BALDRAME, FCK 30 MPA, COM USO DE BOMBA</t>
  </si>
  <si>
    <t>COMPACTAÇÃO MECÂNICA DE SOLO PARA EXECUÇÃO LAJE SOBRE SOLO, COM COMPACTADOR DE SOLOS A PERCUSSÃO</t>
  </si>
  <si>
    <t>LASTRO COM MATERIAL GRANULAR, APLICADO EM LAJES SOBRE SOLO, ESP 5CM</t>
  </si>
  <si>
    <t>CAMADA SEPARADORA PARA EXECUÇÃO DE LAJE SOBRE SOLO, EM LONA PLÁSTICA</t>
  </si>
  <si>
    <t>ALVENARIA DE BLOCOS DE CONCRETO ESTRUTURAL 14X19X39 CM (ESP 14 CM), FBK = 6 MPA, UTILIZANDO COLHER DE PEDREIRO</t>
  </si>
  <si>
    <t>94228</t>
  </si>
  <si>
    <t>LASTRO COM MATERIAL GRANULAR, APLICADO EM PISOS OU LAJES SOBRE SOLO, ESP 5 CM</t>
  </si>
  <si>
    <t>________________________________________</t>
  </si>
  <si>
    <t>PAVIMENTO INTERTRAVADO, COM BLOCO RETANGULAR COR NATURAL DE 20 X 10 CM, ESP 6CM</t>
  </si>
  <si>
    <t>SABONETEIRA PLASTICA TIPO DISPENSER PARA SABONETE LIQUIDO COM RESERVATORIO</t>
  </si>
  <si>
    <t>PONTALETES DE MADEIRA NÃO APARELHADA PARA TELHADOS COM ATÉ 2 ÁGUAS E COM TELHA ONDULADA DE FIBROCIMENTO EM EDIFÍCIO INST TÉRREO</t>
  </si>
  <si>
    <t>TELHAMENTO COM TELHA ONDULADA DE FIBROCIMENTO E = 6 MM, COM RECOBRIMENTO LATERAL DE 1 1/4 DE ONDA PARA TELHADO COM INCLINAÇÃO MÁXIMA DE 10°, COM ATÉ 2 ÁGUAS, INCLUSO IÇAMENTO</t>
  </si>
  <si>
    <t>CUMEEIRA PARA TELHA DE FIBROCIMENTO ONDULADA E = 6 MM, INCLUSO ACESSÓRIOS DE FIXAÇÃO E IÇAMENTO</t>
  </si>
  <si>
    <t>RUFO EXTERNO/INTERNO EM CHAPA DE AÇO GALVANIZADO NÚMERO 26, CORTE DE 33 CM, INCLUSO IÇAMENTO</t>
  </si>
  <si>
    <t>CALHA EM CHAPA DE AÇO GALVANIZADO N 24, DESENV 50 CM, INCLUSO TRANSP VERTICAL</t>
  </si>
  <si>
    <t>TUBO PVC, SÉRIE R, ÁGUA PLUVIAL, DN 150 MM, P/ CONDUTORES VERTICAIS DE ÁGUAS PLUVIAIS</t>
  </si>
  <si>
    <t>CHAPISCO APLICADO EM  FACHADAS, COM COLHER DE PEDREIRO, ARG 1:3 COM BETONEIRA</t>
  </si>
  <si>
    <t>APLICAÇÃO MANUAL DE GESSO DESEMPENADO EM PAREDES, ESP 1,0CM</t>
  </si>
  <si>
    <t>EMBOÇO EM ARGAMASSA 1:2:8, PREPARO MEC, APLICADO EM FACHADAS, ESP 25MM</t>
  </si>
  <si>
    <t>APLICAÇÃO MANUAL DE GESSO DESEMPENADO EM TETO DE AMBIENTES, ESP 1,0CM</t>
  </si>
  <si>
    <t>CONTRAPISO EM ARGAMASSA 1:4, PREPARO MEC, APLICADO EM ÁREAS SECAS SOBRE LAJE, ADERIDO, ACABAMENTO NÃO REFORÇADO, ESP 2CM</t>
  </si>
  <si>
    <t>REVESTIMENTO CERÂMICO PARA PISO COM PLACAS TIPO ESMALTADA DE DIMENSÕES 60X60 CM</t>
  </si>
  <si>
    <t>RODAPÉ CERÂMICO DE 7CM DE ALTURA COM PLACAS TIPO ESMALTADA 60X60CM</t>
  </si>
  <si>
    <t>REVESTIMENTO CERÂMICO PARA PAREDES INTERNAS COM PLACAS TIPO ESMALTADA 33X45 CM APLICADAS A MEIA ALTURA DAS PAREDES</t>
  </si>
  <si>
    <t>TOMADA ALTA DE EMBUTIR (1 MÓDULO), 2P+T 20 A, INCLUINDO SUPORTE E PLACA</t>
  </si>
  <si>
    <t>TOMADA MÉDIA DE EMBUTIR (2 MÓDULOS), 2P+T 10 A, INCLUINDO SUPORTE E PLACA</t>
  </si>
  <si>
    <t>TOMADA MÉDIA DE EMBUTIR (2 MÓDULOS), 2P+T 20 A, INCLUINDO SUPORTE E PLACA</t>
  </si>
  <si>
    <t>APARELHO SINALIZADOR DE SAÍDA DE GARAGEM, COM CÉLULA FOTOELÉTRICA</t>
  </si>
  <si>
    <t>CABO TELEFÔNICO CCI-50 6 PARES, SEM BLINDAGEM, INSTALADO EM ENTRADA DE EDIFICAÇÃO</t>
  </si>
  <si>
    <t>CABO ELETRÔNICO CATEGORIA 5E, INSTALADO EM EDIFICAÇÃO INSTITUCIONAL</t>
  </si>
  <si>
    <t>TUBO, PVC, SOLDÁVEL, DE 20MM, INSTALADO EM RAMAL OU SUB-RAMAL DE ÁGUA</t>
  </si>
  <si>
    <t>TUBO, PVC, SOLDÁVEL, DE 25MM, INSTALADO EM RAMAL OU SUB-RAMAL DE ÁGUA</t>
  </si>
  <si>
    <t>TUBO, PVC, SOLDÁVEL, DE 32MM, INSTALADO EM RAMAL OU SUB-RAMAL DE ÁGUA</t>
  </si>
  <si>
    <t>KIT CAVALETE PARA MEDIÇÃO DE ÁGUA - ENTRADA PRINCIPAL, EM PVC 25 MM (3/4")</t>
  </si>
  <si>
    <t>REGISTRO DE GAVETA BRUTO, LATÃO, ROSCÁVEL, 1/2"</t>
  </si>
  <si>
    <t>JOELHO 90 GRAUS, PVC, SOLDÁVEL, DN 20MM, INSTALADO EM RAMAL OU SUB-RAMAL DE ÁGUA</t>
  </si>
  <si>
    <t>JOELHO 45 GRAUS, PVC, SOLDÁVEL, DN 20MM, INSTALADO EM RAMAL OU SUB-RAMAL DE ÁGUA</t>
  </si>
  <si>
    <t>JOELHO 90 GRAUS, PVC, SOLDÁVEL, DN 25MM, INSTALADO EM RAMAL OU SUB-RAMAL DE ÁGUA</t>
  </si>
  <si>
    <t>JOELHO 45 GRAUS, PVC, SOLDÁVEL, DN 25MM, INSTALADO EM RAMAL OU SUB-RAMAL DE ÁGUA</t>
  </si>
  <si>
    <t>JOELHO 90 GRAUS, PVC, SOLDÁVEL, DN 32MM, INSTALADO EM RAMAL OU SUB-RAMAL DE ÁGUA</t>
  </si>
  <si>
    <t>JOELHO 45 GRAUS, PVC, SOLDÁVEL, DN 32MM, INSTALADO EM RAMAL OU SUB-RAMAL DE ÁGUA</t>
  </si>
  <si>
    <t>TÊ, PVC, SOLDÁVEL, DN  25 MM INSTALADO EM RESERVAÇÃO PREDIAL DE ÁGUA</t>
  </si>
  <si>
    <t xml:space="preserve">TÊ, PVC, SOLDÁVEL, DN 32 MM INSTALADO EM RESERVAÇÃO PREDIAL DE ÁGUA </t>
  </si>
  <si>
    <t>LUMINÁRIA DE EMERGÊNCIA, COM 30 LÂMPADAS LED DE 2 W, SEM REATOR</t>
  </si>
  <si>
    <t>EXTINTOR DE INCÊNDIO PORTÁTIL COM CARGA DE PQS DE 4 KG, CLASSE BC</t>
  </si>
  <si>
    <t>PLACA DE SINALIZAÇÃO DE SEG CONTRA INCÊNDIO, 20X20CM (PROIBIDO COLOCAR MATERIAL)</t>
  </si>
  <si>
    <t>PLACA DE SINALIZAÇÃO DE SEGURANÇA CONTRA INCÊNDIO, 12X40CM (EXTINTOR)</t>
  </si>
  <si>
    <t>KIT DE PORTA-PRONTA DE MADEIRA EM ACABAMENTO MELAMÍNICO BRANCO, FOLHA LEVE OU MÉDIA, E BATENTE METÁLICO, 60X210CM, FIXAÇÃO COM ARGAMASSA</t>
  </si>
  <si>
    <t>KIT DE PORTA-PRONTA DE MADEIRA EM ACABAMENTO MELAMÍNICO BRANCO, FOLHA LEVE OU MÉDIA, E BATENTE METÁLICO, 80X210CM, FIXAÇÃO COM ARGAMASSA</t>
  </si>
  <si>
    <t>KIT DE PORTA-PRONTA DE MADEIRA EM ACABAMENTO MELAMÍNICO BRANCO, FOLHA LEVE OU MÉDIA, E BATENTE METÁLICO, 90X210CM, FIXAÇÃO COM ARGAMASSA</t>
  </si>
  <si>
    <t>JANELA DE ALUMÍNIO TIPO MAXIM-AR, COM VIDROS, BATENTE E FERRAGENS. EXCLUSIVE ALIZAR, ACABAMENTO E CONTRAMARCO</t>
  </si>
  <si>
    <t>JANELA DE ALUMÍNIO DE CORRER COM 4 FOLHAS PARA VIDROS, COM VIDROS, BATENTE, ACABAMENTO COM ACETATO OU BRILHANTE E FERRAGENS</t>
  </si>
  <si>
    <t>PORTA DE ABRIR COM MOLA HIDRÁULICA, EM VIDRO TEMPERADO, 90X210 CM, ESPESSURA 10 MM, INCLUSIVE ACESSÓRIOS</t>
  </si>
  <si>
    <t>FECHADURA DE EMBUTIR COM CILINDRO, EXTERNA, COMPLETA, ACABAMENTO PADRÃO MÉDIO, INCLUSO EXECUÇÃO DE FURO</t>
  </si>
  <si>
    <t>FECHADURA DE EMBUTIR PARA PORTA DE BANHEIRO, COMPLETA, ACABAMENTO PADRÃO MÉDIO, INCLUSO EXECUÇÃO DE FURO</t>
  </si>
  <si>
    <t>REGULARIZAÇÃO E COMPACTAÇÃO DE SUBLEITO DE SOLO PREDOMINANTEMENTE ARGILOSO</t>
  </si>
  <si>
    <t>BARRA DE APOIO RETA, EM ACO INOX POLIDO, COMPRIMENTO 60CM, FIXADA NA PAREDE</t>
  </si>
  <si>
    <t>TANQUE DE LOUÇA BRANCA COM COLUNA, 30L OU EQUIVALENTE, INCLUSO SIFÃO FLEXÍVEL EM PVC, VÁLVULA METÁLICA E TORNEIRA DE METAL CROMADO PADRÃO MÉDIO</t>
  </si>
  <si>
    <r>
      <rPr>
        <b/>
        <sz val="12"/>
        <color theme="1"/>
        <rFont val="Palatino Linotype"/>
        <family val="1"/>
      </rPr>
      <t>OBRA:</t>
    </r>
    <r>
      <rPr>
        <sz val="12"/>
        <color theme="1"/>
        <rFont val="Palatino Linotype"/>
        <family val="1"/>
      </rPr>
      <t xml:space="preserve"> Implantação de Base Operacional para o Serviço de Atendimento Móvel de Urgência (SAMU)</t>
    </r>
  </si>
  <si>
    <r>
      <rPr>
        <b/>
        <sz val="12"/>
        <color theme="1"/>
        <rFont val="Palatino Linotype"/>
        <family val="1"/>
      </rPr>
      <t>REFERÊNCIAS:</t>
    </r>
    <r>
      <rPr>
        <sz val="12"/>
        <color theme="1"/>
        <rFont val="Palatino Linotype"/>
        <family val="1"/>
      </rPr>
      <t xml:space="preserve"> SINAPI SC ND 09_2024</t>
    </r>
  </si>
  <si>
    <r>
      <rPr>
        <b/>
        <sz val="12"/>
        <color theme="1"/>
        <rFont val="Palatino Linotype"/>
        <family val="1"/>
      </rPr>
      <t xml:space="preserve">BDI: </t>
    </r>
    <r>
      <rPr>
        <sz val="12"/>
        <color theme="1"/>
        <rFont val="Palatino Linotype"/>
        <family val="1"/>
      </rPr>
      <t>20,73%</t>
    </r>
  </si>
  <si>
    <t>COMPOSIÇÕES UNITÁRIAS</t>
  </si>
  <si>
    <r>
      <rPr>
        <b/>
        <sz val="12"/>
        <color theme="1"/>
        <rFont val="Palatino Linotype"/>
        <family val="1"/>
      </rPr>
      <t xml:space="preserve">OBRA: </t>
    </r>
    <r>
      <rPr>
        <sz val="12"/>
        <color theme="1"/>
        <rFont val="Palatino Linotype"/>
        <family val="1"/>
      </rPr>
      <t>Implantação de Base Operacional para o Serviço de Atendimento Móvel de Urgência (SAMU)</t>
    </r>
  </si>
  <si>
    <r>
      <rPr>
        <b/>
        <sz val="12"/>
        <color theme="1"/>
        <rFont val="Palatino Linotype"/>
        <family val="1"/>
      </rPr>
      <t xml:space="preserve">REFERÊNCIAS: </t>
    </r>
    <r>
      <rPr>
        <sz val="12"/>
        <color theme="1"/>
        <rFont val="Palatino Linotype"/>
        <family val="1"/>
      </rPr>
      <t>SINAPI SC ND 09_2024</t>
    </r>
  </si>
  <si>
    <t>ARGAMASSA 1:0,5:4,5, PREPARO MECÂNICO COM BETONEIRA 400 L</t>
  </si>
  <si>
    <t>RASGO LINEAR MANUAL EM ALVENARIA, PARA ELETRODUTOS, DIÂMETROS MENORES OU IGUAIS A 40 MM</t>
  </si>
  <si>
    <t>INTERRUPTOR SIMPLES (1 MÓDULO), 10A/250V, INCLUINDO SUPORTE E PLACA - FORNECIMENTO E INSTALAÇÃO</t>
  </si>
  <si>
    <t>ARGAMASSA 1:6 COM ADIÇÃO DE PLASTIFICANTE PARA ASSENTAMENTO DE ALVENARIA DE VEDAÇÃO, PREPARO MECÂNICO</t>
  </si>
  <si>
    <t>SERRA CIRCULAR DE BANCADA COM MOTOR ELÉTRICO POTÊNCIA DE 5HP, COM COIFA PARA DISCO 10"</t>
  </si>
  <si>
    <t>VALOR</t>
  </si>
  <si>
    <t>%</t>
  </si>
  <si>
    <t>R$</t>
  </si>
  <si>
    <t>MÊS 01</t>
  </si>
  <si>
    <t>MÊS 02</t>
  </si>
  <si>
    <t>MÊS 03</t>
  </si>
  <si>
    <t>MÊS 04</t>
  </si>
  <si>
    <t>MÊS 05</t>
  </si>
  <si>
    <t>MENSAL</t>
  </si>
  <si>
    <t>ACUMULADO</t>
  </si>
  <si>
    <t>CRONOGRAMA FÍSICO FINANCEIRO</t>
  </si>
  <si>
    <t>97092</t>
  </si>
  <si>
    <t>ARMAÇÃO PARA EXECUÇÃO DE RADIER, PISO DE CONCRETO OU LAJE SOBRE SOLO, COM USO DE TELA Q-196. AF_09/2021</t>
  </si>
  <si>
    <t>LAJE SUPERIOR</t>
  </si>
  <si>
    <r>
      <rPr>
        <b/>
        <sz val="12"/>
        <color theme="1"/>
        <rFont val="Palatino Linotype"/>
        <family val="1"/>
      </rPr>
      <t>VALOR TOTAL:</t>
    </r>
    <r>
      <rPr>
        <sz val="12"/>
        <color theme="1"/>
        <rFont val="Palatino Linotype"/>
        <family val="1"/>
      </rPr>
      <t xml:space="preserve"> R$ 504.524,90</t>
    </r>
  </si>
  <si>
    <r>
      <rPr>
        <b/>
        <sz val="12"/>
        <color theme="1"/>
        <rFont val="Palatino Linotype"/>
        <family val="1"/>
      </rPr>
      <t>DATA:</t>
    </r>
    <r>
      <rPr>
        <sz val="12"/>
        <color theme="1"/>
        <rFont val="Palatino Linotype"/>
        <family val="1"/>
      </rPr>
      <t xml:space="preserve"> 03/11/2024</t>
    </r>
  </si>
  <si>
    <r>
      <rPr>
        <b/>
        <sz val="12"/>
        <color theme="1"/>
        <rFont val="Palatino Linotype"/>
        <family val="1"/>
      </rPr>
      <t>ENDEREÇO:</t>
    </r>
    <r>
      <rPr>
        <sz val="12"/>
        <color theme="1"/>
        <rFont val="Palatino Linotype"/>
        <family val="1"/>
      </rPr>
      <t xml:space="preserve"> Rua José Stahelin, s/n - Bairro Boa Parada (Ao lado da Sede da Polícia Militar)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</si>
</sst>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0.000"/>
    <numFmt numFmtId="165" formatCode="0.0%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theme="1"/>
      <name val="Palatino Linotype"/>
      <family val="1"/>
    </font>
    <font>
      <b/>
      <sz val="9"/>
      <color theme="0"/>
      <name val="Palatino Linotype"/>
      <family val="1"/>
    </font>
    <font>
      <sz val="9"/>
      <color theme="1"/>
      <name val="Palatino Linotype"/>
      <family val="1"/>
    </font>
    <font>
      <sz val="9"/>
      <name val="Palatino Linotype"/>
      <family val="1"/>
    </font>
    <font>
      <sz val="8"/>
      <name val="Aptos Narrow"/>
      <family val="2"/>
      <scheme val="minor"/>
    </font>
    <font>
      <sz val="12"/>
      <color theme="1"/>
      <name val="Palatino Linotype"/>
      <family val="1"/>
    </font>
    <font>
      <b/>
      <sz val="12"/>
      <color theme="1"/>
      <name val="Palatino Linotype"/>
      <family val="1"/>
    </font>
    <font>
      <b/>
      <u/>
      <sz val="14"/>
      <color theme="1"/>
      <name val="Palatino Linotype"/>
      <family val="1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4" fillId="0" borderId="0" xfId="0" applyFont="1"/>
    <xf numFmtId="44" fontId="4" fillId="0" borderId="0" xfId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44" fontId="4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4" fontId="2" fillId="0" borderId="1" xfId="1" applyFont="1" applyBorder="1" applyAlignment="1">
      <alignment horizontal="center"/>
    </xf>
    <xf numFmtId="44" fontId="3" fillId="2" borderId="1" xfId="1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44" fontId="4" fillId="0" borderId="1" xfId="1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4" fontId="4" fillId="0" borderId="1" xfId="1" applyFont="1" applyBorder="1"/>
    <xf numFmtId="44" fontId="4" fillId="0" borderId="1" xfId="1" applyFont="1" applyFill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44" fontId="2" fillId="0" borderId="3" xfId="1" applyFont="1" applyBorder="1" applyAlignment="1">
      <alignment horizontal="center"/>
    </xf>
    <xf numFmtId="44" fontId="2" fillId="0" borderId="4" xfId="1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44" fontId="3" fillId="2" borderId="6" xfId="1" applyFont="1" applyFill="1" applyBorder="1"/>
    <xf numFmtId="0" fontId="4" fillId="0" borderId="5" xfId="0" applyFont="1" applyBorder="1" applyAlignment="1">
      <alignment horizontal="center" vertical="center"/>
    </xf>
    <xf numFmtId="44" fontId="4" fillId="0" borderId="6" xfId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44" fontId="4" fillId="0" borderId="6" xfId="1" applyFont="1" applyFill="1" applyBorder="1" applyAlignment="1">
      <alignment vertical="center"/>
    </xf>
    <xf numFmtId="44" fontId="2" fillId="0" borderId="9" xfId="1" applyFont="1" applyBorder="1"/>
    <xf numFmtId="44" fontId="4" fillId="0" borderId="0" xfId="1" applyFont="1" applyAlignment="1">
      <alignment horizont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2" fillId="0" borderId="0" xfId="0" applyFont="1"/>
    <xf numFmtId="44" fontId="4" fillId="0" borderId="1" xfId="1" applyFont="1" applyBorder="1" applyAlignment="1">
      <alignment horizontal="center" vertical="center"/>
    </xf>
    <xf numFmtId="44" fontId="3" fillId="2" borderId="1" xfId="1" applyFont="1" applyFill="1" applyBorder="1" applyAlignment="1">
      <alignment vertical="center"/>
    </xf>
    <xf numFmtId="44" fontId="3" fillId="2" borderId="3" xfId="1" applyFont="1" applyFill="1" applyBorder="1"/>
    <xf numFmtId="44" fontId="3" fillId="2" borderId="4" xfId="1" applyFont="1" applyFill="1" applyBorder="1"/>
    <xf numFmtId="0" fontId="2" fillId="0" borderId="5" xfId="0" applyFont="1" applyBorder="1" applyAlignment="1">
      <alignment horizontal="center"/>
    </xf>
    <xf numFmtId="44" fontId="2" fillId="0" borderId="6" xfId="1" applyFont="1" applyBorder="1" applyAlignment="1">
      <alignment horizontal="center"/>
    </xf>
    <xf numFmtId="44" fontId="4" fillId="0" borderId="6" xfId="1" applyFont="1" applyBorder="1" applyAlignment="1">
      <alignment horizontal="center" vertical="center"/>
    </xf>
    <xf numFmtId="44" fontId="3" fillId="2" borderId="6" xfId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44" fontId="4" fillId="0" borderId="8" xfId="1" applyFont="1" applyBorder="1" applyAlignment="1">
      <alignment horizontal="center" vertical="center"/>
    </xf>
    <xf numFmtId="44" fontId="4" fillId="0" borderId="9" xfId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0" xfId="0" applyNumberFormat="1" applyFont="1"/>
    <xf numFmtId="0" fontId="8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4" fontId="4" fillId="0" borderId="0" xfId="0" applyNumberFormat="1" applyFont="1" applyAlignment="1">
      <alignment horizontal="center"/>
    </xf>
    <xf numFmtId="44" fontId="10" fillId="0" borderId="0" xfId="1" applyFont="1" applyAlignment="1">
      <alignment horizontal="center"/>
    </xf>
    <xf numFmtId="44" fontId="11" fillId="0" borderId="0" xfId="1" applyFont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4" fontId="4" fillId="0" borderId="1" xfId="0" applyNumberFormat="1" applyFont="1" applyBorder="1" applyAlignment="1">
      <alignment horizontal="left"/>
    </xf>
    <xf numFmtId="165" fontId="4" fillId="0" borderId="1" xfId="2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165" fontId="2" fillId="0" borderId="1" xfId="2" applyNumberFormat="1" applyFont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44" fontId="11" fillId="0" borderId="6" xfId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4" fontId="4" fillId="0" borderId="6" xfId="1" applyFont="1" applyBorder="1" applyAlignment="1">
      <alignment horizontal="center"/>
    </xf>
    <xf numFmtId="44" fontId="2" fillId="0" borderId="6" xfId="0" applyNumberFormat="1" applyFont="1" applyBorder="1" applyAlignment="1">
      <alignment horizontal="center"/>
    </xf>
    <xf numFmtId="165" fontId="2" fillId="0" borderId="8" xfId="2" applyNumberFormat="1" applyFont="1" applyBorder="1" applyAlignment="1">
      <alignment horizontal="center"/>
    </xf>
    <xf numFmtId="44" fontId="2" fillId="0" borderId="8" xfId="0" applyNumberFormat="1" applyFont="1" applyBorder="1" applyAlignment="1">
      <alignment horizontal="center"/>
    </xf>
    <xf numFmtId="44" fontId="2" fillId="0" borderId="9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4" fontId="2" fillId="0" borderId="1" xfId="0" applyNumberFormat="1" applyFont="1" applyBorder="1" applyAlignment="1">
      <alignment horizontal="center" vertical="center"/>
    </xf>
    <xf numFmtId="44" fontId="2" fillId="0" borderId="8" xfId="0" applyNumberFormat="1" applyFont="1" applyBorder="1" applyAlignment="1">
      <alignment horizontal="center" vertical="center"/>
    </xf>
    <xf numFmtId="165" fontId="2" fillId="0" borderId="1" xfId="2" applyNumberFormat="1" applyFont="1" applyBorder="1" applyAlignment="1">
      <alignment horizontal="center" vertical="center"/>
    </xf>
    <xf numFmtId="165" fontId="2" fillId="0" borderId="8" xfId="2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3366206</xdr:colOff>
      <xdr:row>0</xdr:row>
      <xdr:rowOff>31750</xdr:rowOff>
    </xdr:from>
    <xdr:to>
      <xdr:col>2</xdr:col>
      <xdr:colOff>4806206</xdr:colOff>
      <xdr:row>6</xdr:row>
      <xdr:rowOff>138083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0BD3CEB-62D0-420D-9E5B-5E13DFF8A711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0606" y="31750"/>
          <a:ext cx="1440000" cy="1096933"/>
        </a:xfrm>
        <a:prstGeom prst="rect">
          <a:avLst/>
        </a:prstGeom>
      </xdr:spPr>
    </xdr:pic>
    <xdr:clientData/>
  </xdr:twoCellAnchor>
  <xdr:twoCellAnchor editAs="oneCell">
    <xdr:from>
      <xdr:col>2</xdr:col>
      <xdr:colOff>3366206</xdr:colOff>
      <xdr:row>0</xdr:row>
      <xdr:rowOff>31750</xdr:rowOff>
    </xdr:from>
    <xdr:to>
      <xdr:col>2</xdr:col>
      <xdr:colOff>4806206</xdr:colOff>
      <xdr:row>6</xdr:row>
      <xdr:rowOff>138083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7B2BFAB-87E5-45F1-8110-2A59FF8404D9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0606" y="31750"/>
          <a:ext cx="1440000" cy="10969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3366206</xdr:colOff>
      <xdr:row>0</xdr:row>
      <xdr:rowOff>31750</xdr:rowOff>
    </xdr:from>
    <xdr:to>
      <xdr:col>2</xdr:col>
      <xdr:colOff>4806206</xdr:colOff>
      <xdr:row>6</xdr:row>
      <xdr:rowOff>138083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C5F5E49-7040-2CBD-DF52-61D2186BA8E3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0606" y="31750"/>
          <a:ext cx="1440000" cy="10969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242006</xdr:colOff>
      <xdr:row>0</xdr:row>
      <xdr:rowOff>38100</xdr:rowOff>
    </xdr:from>
    <xdr:to>
      <xdr:col>6</xdr:col>
      <xdr:colOff>399306</xdr:colOff>
      <xdr:row>6</xdr:row>
      <xdr:rowOff>144433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5B05644-BFFC-4871-9E39-6015A9229632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3606" y="38100"/>
          <a:ext cx="1440000" cy="109693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4"/>
  <sheetViews>
    <sheetView tabSelected="1" topLeftCell="A11" zoomScale="90" zoomScaleNormal="90" workbookViewId="0">
      <selection activeCell="F22" sqref="F22:F24"/>
    </sheetView>
  </sheetViews>
  <sheetFormatPr defaultColWidth="8.7265625" defaultRowHeight="13" x14ac:dyDescent="0.35"/>
  <cols>
    <col min="1" max="1" width="5.1796875" style="1" customWidth="1"/>
    <col min="2" max="2" width="8.08984375" style="1" bestFit="1" customWidth="1"/>
    <col min="3" max="3" width="91.26953125" style="5" customWidth="1"/>
    <col min="4" max="4" width="7" style="1" bestFit="1" customWidth="1"/>
    <col min="5" max="5" width="7.81640625" style="59" bestFit="1" customWidth="1"/>
    <col min="6" max="6" width="10.81640625" style="2" bestFit="1" customWidth="1"/>
    <col min="7" max="7" width="10.1796875" style="2" bestFit="1" customWidth="1"/>
    <col min="8" max="16384" width="8.7265625" style="1"/>
  </cols>
  <sheetData>
    <row r="1" spans="1:8" x14ac:dyDescent="0.35">
      <c r="B1" s="4"/>
      <c r="D1" s="8"/>
      <c r="E1" s="54"/>
      <c r="H1" s="2"/>
    </row>
    <row r="2" spans="1:8" x14ac:dyDescent="0.35">
      <c r="B2" s="4"/>
      <c r="D2" s="8"/>
      <c r="E2" s="54"/>
      <c r="H2" s="2"/>
    </row>
    <row r="3" spans="1:8" x14ac:dyDescent="0.35">
      <c r="B3" s="4"/>
      <c r="D3" s="8"/>
      <c r="E3" s="54"/>
      <c r="H3" s="2"/>
    </row>
    <row r="4" spans="1:8" x14ac:dyDescent="0.35">
      <c r="B4" s="4"/>
      <c r="D4" s="8"/>
      <c r="E4" s="54"/>
      <c r="H4" s="2"/>
    </row>
    <row r="5" spans="1:8" x14ac:dyDescent="0.35">
      <c r="B5" s="4"/>
      <c r="D5" s="8"/>
      <c r="E5" s="54"/>
      <c r="H5" s="2"/>
    </row>
    <row r="6" spans="1:8" x14ac:dyDescent="0.35">
      <c r="B6" s="4"/>
      <c r="D6" s="8"/>
      <c r="E6" s="54"/>
      <c r="H6" s="2"/>
    </row>
    <row r="7" spans="1:8" x14ac:dyDescent="0.35">
      <c r="B7" s="4"/>
      <c r="D7" s="8"/>
      <c r="E7" s="54"/>
      <c r="H7" s="2"/>
    </row>
    <row r="8" spans="1:8" ht="17" x14ac:dyDescent="0.45">
      <c r="A8" s="82" t="s">
        <v>392</v>
      </c>
      <c r="B8" s="82"/>
      <c r="C8" s="82"/>
      <c r="D8" s="82"/>
      <c r="E8" s="82"/>
      <c r="F8" s="82"/>
      <c r="G8" s="82"/>
      <c r="H8" s="40"/>
    </row>
    <row r="9" spans="1:8" ht="17" x14ac:dyDescent="0.45">
      <c r="A9" s="82" t="s">
        <v>393</v>
      </c>
      <c r="B9" s="82"/>
      <c r="C9" s="82"/>
      <c r="D9" s="82"/>
      <c r="E9" s="82"/>
      <c r="F9" s="82"/>
      <c r="G9" s="82"/>
      <c r="H9" s="40"/>
    </row>
    <row r="10" spans="1:8" x14ac:dyDescent="0.35">
      <c r="A10" s="3"/>
      <c r="B10" s="3"/>
      <c r="C10" s="3"/>
      <c r="D10" s="3"/>
      <c r="E10" s="55"/>
      <c r="F10" s="3"/>
      <c r="G10" s="3"/>
      <c r="H10" s="3"/>
    </row>
    <row r="11" spans="1:8" ht="17" x14ac:dyDescent="0.45">
      <c r="A11" s="83" t="s">
        <v>504</v>
      </c>
      <c r="B11" s="83"/>
      <c r="C11" s="83"/>
      <c r="D11" s="83"/>
      <c r="E11" s="83"/>
      <c r="F11" s="83"/>
      <c r="G11" s="83"/>
      <c r="H11" s="38"/>
    </row>
    <row r="12" spans="1:8" ht="17" x14ac:dyDescent="0.45">
      <c r="A12" s="83" t="s">
        <v>527</v>
      </c>
      <c r="B12" s="83"/>
      <c r="C12" s="83"/>
      <c r="D12" s="83"/>
      <c r="E12" s="83"/>
      <c r="F12" s="83"/>
      <c r="G12" s="83"/>
      <c r="H12" s="38"/>
    </row>
    <row r="13" spans="1:8" ht="17" x14ac:dyDescent="0.45">
      <c r="A13" s="83" t="s">
        <v>505</v>
      </c>
      <c r="B13" s="83"/>
      <c r="C13" s="83"/>
      <c r="D13" s="83"/>
      <c r="E13" s="83"/>
      <c r="F13" s="83"/>
      <c r="G13" s="83"/>
      <c r="H13" s="38"/>
    </row>
    <row r="14" spans="1:8" ht="17" x14ac:dyDescent="0.45">
      <c r="A14" s="83" t="s">
        <v>502</v>
      </c>
      <c r="B14" s="83"/>
      <c r="C14" s="83"/>
      <c r="D14" s="83"/>
      <c r="E14" s="83"/>
      <c r="F14" s="83"/>
      <c r="G14" s="83"/>
      <c r="H14" s="38"/>
    </row>
    <row r="15" spans="1:8" ht="17" x14ac:dyDescent="0.45">
      <c r="A15" s="83" t="s">
        <v>525</v>
      </c>
      <c r="B15" s="83"/>
      <c r="C15" s="83"/>
      <c r="D15" s="83"/>
      <c r="E15" s="83"/>
      <c r="F15" s="83"/>
      <c r="G15" s="83"/>
      <c r="H15" s="38"/>
    </row>
    <row r="16" spans="1:8" ht="17" x14ac:dyDescent="0.45">
      <c r="A16" s="83" t="s">
        <v>526</v>
      </c>
      <c r="B16" s="83"/>
      <c r="C16" s="83"/>
      <c r="D16" s="83"/>
      <c r="E16" s="83"/>
      <c r="F16" s="83"/>
      <c r="G16" s="83"/>
      <c r="H16" s="38"/>
    </row>
    <row r="17" spans="1:8" ht="13" customHeight="1" x14ac:dyDescent="0.35">
      <c r="A17" s="84" t="s">
        <v>503</v>
      </c>
      <c r="B17" s="84"/>
      <c r="C17" s="84"/>
      <c r="D17" s="84"/>
      <c r="E17" s="84"/>
      <c r="F17" s="84"/>
      <c r="G17" s="84"/>
      <c r="H17" s="39"/>
    </row>
    <row r="18" spans="1:8" ht="13" customHeight="1" x14ac:dyDescent="0.35">
      <c r="A18" s="84"/>
      <c r="B18" s="84"/>
      <c r="C18" s="84"/>
      <c r="D18" s="84"/>
      <c r="E18" s="84"/>
      <c r="F18" s="84"/>
      <c r="G18" s="84"/>
      <c r="H18" s="39"/>
    </row>
    <row r="19" spans="1:8" ht="13" customHeight="1" thickBot="1" x14ac:dyDescent="0.4">
      <c r="A19" s="84"/>
      <c r="B19" s="84"/>
      <c r="C19" s="84"/>
      <c r="D19" s="84"/>
      <c r="E19" s="84"/>
      <c r="F19" s="84"/>
      <c r="G19" s="84"/>
      <c r="H19" s="39"/>
    </row>
    <row r="20" spans="1:8" x14ac:dyDescent="0.35">
      <c r="A20" s="87" t="s">
        <v>15</v>
      </c>
      <c r="B20" s="88"/>
      <c r="C20" s="88"/>
      <c r="D20" s="88"/>
      <c r="E20" s="88"/>
      <c r="F20" s="43" t="s">
        <v>16</v>
      </c>
      <c r="G20" s="44">
        <f>SUM(G22:G24)</f>
        <v>0</v>
      </c>
    </row>
    <row r="21" spans="1:8" s="3" customFormat="1" x14ac:dyDescent="0.35">
      <c r="A21" s="45" t="s">
        <v>0</v>
      </c>
      <c r="B21" s="11" t="s">
        <v>1</v>
      </c>
      <c r="C21" s="12" t="s">
        <v>2</v>
      </c>
      <c r="D21" s="11" t="s">
        <v>3</v>
      </c>
      <c r="E21" s="56" t="s">
        <v>4</v>
      </c>
      <c r="F21" s="13" t="s">
        <v>5</v>
      </c>
      <c r="G21" s="46" t="s">
        <v>7</v>
      </c>
    </row>
    <row r="22" spans="1:8" s="8" customFormat="1" x14ac:dyDescent="0.35">
      <c r="A22" s="32" t="s">
        <v>24</v>
      </c>
      <c r="B22" s="15" t="s">
        <v>18</v>
      </c>
      <c r="C22" s="16" t="s">
        <v>17</v>
      </c>
      <c r="D22" s="15" t="s">
        <v>19</v>
      </c>
      <c r="E22" s="57">
        <v>10</v>
      </c>
      <c r="F22" s="41"/>
      <c r="G22" s="47">
        <f>E22*F22</f>
        <v>0</v>
      </c>
    </row>
    <row r="23" spans="1:8" s="8" customFormat="1" x14ac:dyDescent="0.35">
      <c r="A23" s="32" t="s">
        <v>25</v>
      </c>
      <c r="B23" s="15" t="s">
        <v>20</v>
      </c>
      <c r="C23" s="16" t="s">
        <v>21</v>
      </c>
      <c r="D23" s="15" t="s">
        <v>19</v>
      </c>
      <c r="E23" s="57">
        <v>15</v>
      </c>
      <c r="F23" s="41"/>
      <c r="G23" s="47">
        <f t="shared" ref="G23:G24" si="0">E23*F23</f>
        <v>0</v>
      </c>
    </row>
    <row r="24" spans="1:8" s="8" customFormat="1" x14ac:dyDescent="0.35">
      <c r="A24" s="32" t="s">
        <v>26</v>
      </c>
      <c r="B24" s="15" t="s">
        <v>22</v>
      </c>
      <c r="C24" s="16" t="s">
        <v>23</v>
      </c>
      <c r="D24" s="15" t="s">
        <v>19</v>
      </c>
      <c r="E24" s="57">
        <v>20</v>
      </c>
      <c r="F24" s="41"/>
      <c r="G24" s="47">
        <f t="shared" si="0"/>
        <v>0</v>
      </c>
    </row>
    <row r="25" spans="1:8" x14ac:dyDescent="0.35">
      <c r="A25" s="85" t="s">
        <v>110</v>
      </c>
      <c r="B25" s="86"/>
      <c r="C25" s="86"/>
      <c r="D25" s="86"/>
      <c r="E25" s="86"/>
      <c r="F25" s="14" t="s">
        <v>111</v>
      </c>
      <c r="G25" s="31">
        <f>SUM(G27:G33)</f>
        <v>103.9653</v>
      </c>
    </row>
    <row r="26" spans="1:8" x14ac:dyDescent="0.35">
      <c r="A26" s="45" t="s">
        <v>0</v>
      </c>
      <c r="B26" s="11" t="s">
        <v>1</v>
      </c>
      <c r="C26" s="12" t="s">
        <v>2</v>
      </c>
      <c r="D26" s="11" t="s">
        <v>3</v>
      </c>
      <c r="E26" s="56" t="s">
        <v>4</v>
      </c>
      <c r="F26" s="13" t="s">
        <v>5</v>
      </c>
      <c r="G26" s="46" t="s">
        <v>7</v>
      </c>
    </row>
    <row r="27" spans="1:8" s="8" customFormat="1" x14ac:dyDescent="0.35">
      <c r="A27" s="32" t="s">
        <v>66</v>
      </c>
      <c r="B27" s="15">
        <v>34571</v>
      </c>
      <c r="C27" s="16" t="s">
        <v>121</v>
      </c>
      <c r="D27" s="15" t="s">
        <v>122</v>
      </c>
      <c r="E27" s="57">
        <v>9.99</v>
      </c>
      <c r="F27" s="41">
        <v>4.74</v>
      </c>
      <c r="G27" s="47">
        <f>E27*F27</f>
        <v>47.352600000000002</v>
      </c>
    </row>
    <row r="28" spans="1:8" s="8" customFormat="1" x14ac:dyDescent="0.35">
      <c r="A28" s="32" t="s">
        <v>67</v>
      </c>
      <c r="B28" s="15" t="s">
        <v>112</v>
      </c>
      <c r="C28" s="16" t="s">
        <v>113</v>
      </c>
      <c r="D28" s="15" t="s">
        <v>46</v>
      </c>
      <c r="E28" s="57">
        <v>1.43</v>
      </c>
      <c r="F28" s="41">
        <v>3.53</v>
      </c>
      <c r="G28" s="47">
        <f t="shared" ref="G28:G33" si="1">E28*F28</f>
        <v>5.0478999999999994</v>
      </c>
    </row>
    <row r="29" spans="1:8" s="8" customFormat="1" x14ac:dyDescent="0.35">
      <c r="A29" s="32" t="s">
        <v>68</v>
      </c>
      <c r="B29" s="15" t="s">
        <v>114</v>
      </c>
      <c r="C29" s="16" t="s">
        <v>115</v>
      </c>
      <c r="D29" s="15" t="s">
        <v>46</v>
      </c>
      <c r="E29" s="57">
        <v>1.43</v>
      </c>
      <c r="F29" s="41">
        <v>5.57</v>
      </c>
      <c r="G29" s="47">
        <f t="shared" si="1"/>
        <v>7.9650999999999996</v>
      </c>
    </row>
    <row r="30" spans="1:8" s="8" customFormat="1" x14ac:dyDescent="0.35">
      <c r="A30" s="32" t="s">
        <v>69</v>
      </c>
      <c r="B30" s="15" t="s">
        <v>116</v>
      </c>
      <c r="C30" s="16" t="s">
        <v>117</v>
      </c>
      <c r="D30" s="15" t="s">
        <v>46</v>
      </c>
      <c r="E30" s="57">
        <v>0.95</v>
      </c>
      <c r="F30" s="41">
        <v>6.71</v>
      </c>
      <c r="G30" s="47">
        <f t="shared" si="1"/>
        <v>6.3744999999999994</v>
      </c>
    </row>
    <row r="31" spans="1:8" s="8" customFormat="1" x14ac:dyDescent="0.35">
      <c r="A31" s="32" t="s">
        <v>70</v>
      </c>
      <c r="B31" s="15" t="s">
        <v>118</v>
      </c>
      <c r="C31" s="16" t="s">
        <v>119</v>
      </c>
      <c r="D31" s="15" t="s">
        <v>19</v>
      </c>
      <c r="E31" s="57">
        <v>0.67</v>
      </c>
      <c r="F31" s="41">
        <v>32.369999999999997</v>
      </c>
      <c r="G31" s="47">
        <f t="shared" si="1"/>
        <v>21.687899999999999</v>
      </c>
    </row>
    <row r="32" spans="1:8" s="8" customFormat="1" x14ac:dyDescent="0.35">
      <c r="A32" s="32" t="s">
        <v>71</v>
      </c>
      <c r="B32" s="15" t="s">
        <v>37</v>
      </c>
      <c r="C32" s="16" t="s">
        <v>38</v>
      </c>
      <c r="D32" s="15" t="s">
        <v>19</v>
      </c>
      <c r="E32" s="57">
        <v>0.67</v>
      </c>
      <c r="F32" s="41">
        <v>23.19</v>
      </c>
      <c r="G32" s="47">
        <f t="shared" si="1"/>
        <v>15.537300000000002</v>
      </c>
    </row>
    <row r="33" spans="1:7" s="8" customFormat="1" x14ac:dyDescent="0.35">
      <c r="A33" s="32" t="s">
        <v>377</v>
      </c>
      <c r="B33" s="15" t="s">
        <v>120</v>
      </c>
      <c r="C33" s="16" t="s">
        <v>506</v>
      </c>
      <c r="D33" s="15" t="s">
        <v>36</v>
      </c>
      <c r="E33" s="57">
        <v>1.6799999999999999E-2</v>
      </c>
      <c r="F33" s="41"/>
      <c r="G33" s="47">
        <f t="shared" si="1"/>
        <v>0</v>
      </c>
    </row>
    <row r="34" spans="1:7" x14ac:dyDescent="0.35">
      <c r="A34" s="85" t="s">
        <v>160</v>
      </c>
      <c r="B34" s="86"/>
      <c r="C34" s="86"/>
      <c r="D34" s="86"/>
      <c r="E34" s="86"/>
      <c r="F34" s="42" t="s">
        <v>161</v>
      </c>
      <c r="G34" s="48">
        <f>SUM(G36:G45)</f>
        <v>0</v>
      </c>
    </row>
    <row r="35" spans="1:7" x14ac:dyDescent="0.35">
      <c r="A35" s="45" t="s">
        <v>0</v>
      </c>
      <c r="B35" s="11" t="s">
        <v>1</v>
      </c>
      <c r="C35" s="12" t="s">
        <v>2</v>
      </c>
      <c r="D35" s="11" t="s">
        <v>3</v>
      </c>
      <c r="E35" s="56" t="s">
        <v>4</v>
      </c>
      <c r="F35" s="13" t="s">
        <v>5</v>
      </c>
      <c r="G35" s="46" t="s">
        <v>7</v>
      </c>
    </row>
    <row r="36" spans="1:7" s="8" customFormat="1" ht="13" customHeight="1" x14ac:dyDescent="0.35">
      <c r="A36" s="32" t="s">
        <v>72</v>
      </c>
      <c r="B36" s="15" t="s">
        <v>162</v>
      </c>
      <c r="C36" s="16" t="s">
        <v>507</v>
      </c>
      <c r="D36" s="15" t="s">
        <v>31</v>
      </c>
      <c r="E36" s="57">
        <v>1.2430000000000001</v>
      </c>
      <c r="F36" s="41"/>
      <c r="G36" s="47">
        <f t="shared" ref="G36:G45" si="2">E36*F36</f>
        <v>0</v>
      </c>
    </row>
    <row r="37" spans="1:7" s="8" customFormat="1" x14ac:dyDescent="0.35">
      <c r="A37" s="32" t="s">
        <v>75</v>
      </c>
      <c r="B37" s="15" t="s">
        <v>163</v>
      </c>
      <c r="C37" s="16" t="s">
        <v>164</v>
      </c>
      <c r="D37" s="15" t="s">
        <v>46</v>
      </c>
      <c r="E37" s="57">
        <v>1</v>
      </c>
      <c r="F37" s="41"/>
      <c r="G37" s="47">
        <f t="shared" si="2"/>
        <v>0</v>
      </c>
    </row>
    <row r="38" spans="1:7" s="8" customFormat="1" ht="26" x14ac:dyDescent="0.35">
      <c r="A38" s="32" t="s">
        <v>76</v>
      </c>
      <c r="B38" s="15" t="s">
        <v>165</v>
      </c>
      <c r="C38" s="16" t="s">
        <v>166</v>
      </c>
      <c r="D38" s="15" t="s">
        <v>31</v>
      </c>
      <c r="E38" s="57">
        <v>1.2430000000000001</v>
      </c>
      <c r="F38" s="41"/>
      <c r="G38" s="47">
        <f t="shared" si="2"/>
        <v>0</v>
      </c>
    </row>
    <row r="39" spans="1:7" s="8" customFormat="1" ht="26" x14ac:dyDescent="0.35">
      <c r="A39" s="32" t="s">
        <v>77</v>
      </c>
      <c r="B39" s="15">
        <v>91845</v>
      </c>
      <c r="C39" s="16" t="s">
        <v>167</v>
      </c>
      <c r="D39" s="15" t="s">
        <v>31</v>
      </c>
      <c r="E39" s="57">
        <v>2.2170000000000001</v>
      </c>
      <c r="F39" s="41"/>
      <c r="G39" s="47">
        <f t="shared" si="2"/>
        <v>0</v>
      </c>
    </row>
    <row r="40" spans="1:7" s="8" customFormat="1" ht="26" x14ac:dyDescent="0.35">
      <c r="A40" s="32" t="s">
        <v>378</v>
      </c>
      <c r="B40" s="15">
        <v>91855</v>
      </c>
      <c r="C40" s="16" t="s">
        <v>168</v>
      </c>
      <c r="D40" s="15" t="s">
        <v>31</v>
      </c>
      <c r="E40" s="57">
        <v>1.2430000000000001</v>
      </c>
      <c r="F40" s="41"/>
      <c r="G40" s="47">
        <f t="shared" si="2"/>
        <v>0</v>
      </c>
    </row>
    <row r="41" spans="1:7" s="8" customFormat="1" ht="26" x14ac:dyDescent="0.35">
      <c r="A41" s="32" t="s">
        <v>379</v>
      </c>
      <c r="B41" s="15">
        <v>91924</v>
      </c>
      <c r="C41" s="16" t="s">
        <v>169</v>
      </c>
      <c r="D41" s="15" t="s">
        <v>31</v>
      </c>
      <c r="E41" s="57">
        <v>10.711</v>
      </c>
      <c r="F41" s="41"/>
      <c r="G41" s="47">
        <f t="shared" si="2"/>
        <v>0</v>
      </c>
    </row>
    <row r="42" spans="1:7" s="8" customFormat="1" ht="26" x14ac:dyDescent="0.35">
      <c r="A42" s="32" t="s">
        <v>380</v>
      </c>
      <c r="B42" s="15">
        <v>91926</v>
      </c>
      <c r="C42" s="16" t="s">
        <v>170</v>
      </c>
      <c r="D42" s="15" t="s">
        <v>31</v>
      </c>
      <c r="E42" s="57">
        <v>1.4790000000000001</v>
      </c>
      <c r="F42" s="41"/>
      <c r="G42" s="47">
        <f t="shared" si="2"/>
        <v>0</v>
      </c>
    </row>
    <row r="43" spans="1:7" s="8" customFormat="1" x14ac:dyDescent="0.35">
      <c r="A43" s="32" t="s">
        <v>381</v>
      </c>
      <c r="B43" s="15">
        <v>91937</v>
      </c>
      <c r="C43" s="16" t="s">
        <v>384</v>
      </c>
      <c r="D43" s="15" t="s">
        <v>46</v>
      </c>
      <c r="E43" s="57">
        <v>1</v>
      </c>
      <c r="F43" s="41"/>
      <c r="G43" s="47">
        <f t="shared" si="2"/>
        <v>0</v>
      </c>
    </row>
    <row r="44" spans="1:7" s="8" customFormat="1" ht="26" x14ac:dyDescent="0.35">
      <c r="A44" s="32" t="s">
        <v>382</v>
      </c>
      <c r="B44" s="15">
        <v>91940</v>
      </c>
      <c r="C44" s="16" t="s">
        <v>171</v>
      </c>
      <c r="D44" s="15" t="s">
        <v>46</v>
      </c>
      <c r="E44" s="57">
        <v>1</v>
      </c>
      <c r="F44" s="41"/>
      <c r="G44" s="47">
        <f t="shared" si="2"/>
        <v>0</v>
      </c>
    </row>
    <row r="45" spans="1:7" s="8" customFormat="1" ht="13" customHeight="1" x14ac:dyDescent="0.35">
      <c r="A45" s="32" t="s">
        <v>383</v>
      </c>
      <c r="B45" s="15">
        <v>91953</v>
      </c>
      <c r="C45" s="16" t="s">
        <v>508</v>
      </c>
      <c r="D45" s="15" t="s">
        <v>46</v>
      </c>
      <c r="E45" s="57">
        <v>1</v>
      </c>
      <c r="F45" s="41"/>
      <c r="G45" s="47">
        <f t="shared" si="2"/>
        <v>0</v>
      </c>
    </row>
    <row r="46" spans="1:7" x14ac:dyDescent="0.35">
      <c r="A46" s="85" t="s">
        <v>220</v>
      </c>
      <c r="B46" s="86"/>
      <c r="C46" s="86"/>
      <c r="D46" s="86"/>
      <c r="E46" s="86"/>
      <c r="F46" s="42" t="s">
        <v>161</v>
      </c>
      <c r="G46" s="48">
        <f>SUM(G48:G50)</f>
        <v>0</v>
      </c>
    </row>
    <row r="47" spans="1:7" x14ac:dyDescent="0.35">
      <c r="A47" s="45" t="s">
        <v>0</v>
      </c>
      <c r="B47" s="11" t="s">
        <v>1</v>
      </c>
      <c r="C47" s="12" t="s">
        <v>2</v>
      </c>
      <c r="D47" s="11" t="s">
        <v>3</v>
      </c>
      <c r="E47" s="56" t="s">
        <v>4</v>
      </c>
      <c r="F47" s="13" t="s">
        <v>5</v>
      </c>
      <c r="G47" s="46" t="s">
        <v>7</v>
      </c>
    </row>
    <row r="48" spans="1:7" s="8" customFormat="1" x14ac:dyDescent="0.35">
      <c r="A48" s="32" t="s">
        <v>78</v>
      </c>
      <c r="B48" s="15">
        <v>37401</v>
      </c>
      <c r="C48" s="16" t="s">
        <v>219</v>
      </c>
      <c r="D48" s="15" t="s">
        <v>46</v>
      </c>
      <c r="E48" s="57">
        <v>1</v>
      </c>
      <c r="F48" s="41"/>
      <c r="G48" s="47">
        <f t="shared" ref="G48:G50" si="3">E48*F48</f>
        <v>0</v>
      </c>
    </row>
    <row r="49" spans="1:8" s="8" customFormat="1" x14ac:dyDescent="0.35">
      <c r="A49" s="32" t="s">
        <v>79</v>
      </c>
      <c r="B49" s="15" t="s">
        <v>217</v>
      </c>
      <c r="C49" s="16" t="s">
        <v>218</v>
      </c>
      <c r="D49" s="15" t="s">
        <v>19</v>
      </c>
      <c r="E49" s="57">
        <v>0.31619999999999998</v>
      </c>
      <c r="F49" s="41"/>
      <c r="G49" s="47">
        <f t="shared" si="3"/>
        <v>0</v>
      </c>
    </row>
    <row r="50" spans="1:8" s="8" customFormat="1" x14ac:dyDescent="0.35">
      <c r="A50" s="32" t="s">
        <v>80</v>
      </c>
      <c r="B50" s="15" t="s">
        <v>37</v>
      </c>
      <c r="C50" s="16" t="s">
        <v>38</v>
      </c>
      <c r="D50" s="15" t="s">
        <v>19</v>
      </c>
      <c r="E50" s="57">
        <v>9.9599999999999994E-2</v>
      </c>
      <c r="F50" s="41"/>
      <c r="G50" s="47">
        <f t="shared" si="3"/>
        <v>0</v>
      </c>
    </row>
    <row r="51" spans="1:8" x14ac:dyDescent="0.35">
      <c r="A51" s="85" t="s">
        <v>231</v>
      </c>
      <c r="B51" s="86"/>
      <c r="C51" s="86"/>
      <c r="D51" s="86"/>
      <c r="E51" s="86"/>
      <c r="F51" s="42" t="s">
        <v>161</v>
      </c>
      <c r="G51" s="48">
        <f>SUM(G52:G54)</f>
        <v>0</v>
      </c>
    </row>
    <row r="52" spans="1:8" ht="26" x14ac:dyDescent="0.35">
      <c r="A52" s="32" t="s">
        <v>82</v>
      </c>
      <c r="B52" s="15">
        <v>37539</v>
      </c>
      <c r="C52" s="16" t="s">
        <v>385</v>
      </c>
      <c r="D52" s="15" t="s">
        <v>122</v>
      </c>
      <c r="E52" s="57">
        <v>1</v>
      </c>
      <c r="F52" s="41"/>
      <c r="G52" s="47">
        <f t="shared" ref="G52:G54" si="4">E52*F52</f>
        <v>0</v>
      </c>
      <c r="H52" s="2"/>
    </row>
    <row r="53" spans="1:8" x14ac:dyDescent="0.35">
      <c r="A53" s="32" t="s">
        <v>232</v>
      </c>
      <c r="B53" s="15" t="s">
        <v>118</v>
      </c>
      <c r="C53" s="16" t="s">
        <v>119</v>
      </c>
      <c r="D53" s="15" t="s">
        <v>19</v>
      </c>
      <c r="E53" s="57">
        <v>0.5</v>
      </c>
      <c r="F53" s="41"/>
      <c r="G53" s="47">
        <f t="shared" si="4"/>
        <v>0</v>
      </c>
      <c r="H53" s="2"/>
    </row>
    <row r="54" spans="1:8" x14ac:dyDescent="0.35">
      <c r="A54" s="32" t="s">
        <v>233</v>
      </c>
      <c r="B54" s="15" t="s">
        <v>37</v>
      </c>
      <c r="C54" s="16" t="s">
        <v>38</v>
      </c>
      <c r="D54" s="15" t="s">
        <v>19</v>
      </c>
      <c r="E54" s="57">
        <v>0.5</v>
      </c>
      <c r="F54" s="41"/>
      <c r="G54" s="47">
        <f t="shared" si="4"/>
        <v>0</v>
      </c>
      <c r="H54" s="2"/>
    </row>
    <row r="55" spans="1:8" x14ac:dyDescent="0.35">
      <c r="A55" s="85" t="s">
        <v>237</v>
      </c>
      <c r="B55" s="86"/>
      <c r="C55" s="86"/>
      <c r="D55" s="86"/>
      <c r="E55" s="86"/>
      <c r="F55" s="42" t="s">
        <v>161</v>
      </c>
      <c r="G55" s="48">
        <f>SUM(G56:G58)</f>
        <v>0</v>
      </c>
    </row>
    <row r="56" spans="1:8" ht="26" x14ac:dyDescent="0.35">
      <c r="A56" s="32" t="s">
        <v>98</v>
      </c>
      <c r="B56" s="15">
        <v>37556</v>
      </c>
      <c r="C56" s="16" t="s">
        <v>386</v>
      </c>
      <c r="D56" s="15" t="s">
        <v>122</v>
      </c>
      <c r="E56" s="57">
        <v>1</v>
      </c>
      <c r="F56" s="41"/>
      <c r="G56" s="47">
        <f t="shared" ref="G56:G58" si="5">E56*F56</f>
        <v>0</v>
      </c>
      <c r="H56" s="2"/>
    </row>
    <row r="57" spans="1:8" x14ac:dyDescent="0.35">
      <c r="A57" s="32" t="s">
        <v>99</v>
      </c>
      <c r="B57" s="15" t="s">
        <v>118</v>
      </c>
      <c r="C57" s="16" t="s">
        <v>119</v>
      </c>
      <c r="D57" s="15" t="s">
        <v>19</v>
      </c>
      <c r="E57" s="57">
        <v>0.5</v>
      </c>
      <c r="F57" s="41"/>
      <c r="G57" s="47">
        <f t="shared" si="5"/>
        <v>0</v>
      </c>
      <c r="H57" s="2"/>
    </row>
    <row r="58" spans="1:8" x14ac:dyDescent="0.35">
      <c r="A58" s="32" t="s">
        <v>100</v>
      </c>
      <c r="B58" s="15" t="s">
        <v>37</v>
      </c>
      <c r="C58" s="16" t="s">
        <v>38</v>
      </c>
      <c r="D58" s="15" t="s">
        <v>19</v>
      </c>
      <c r="E58" s="57">
        <v>0.5</v>
      </c>
      <c r="F58" s="41"/>
      <c r="G58" s="47">
        <f t="shared" si="5"/>
        <v>0</v>
      </c>
      <c r="H58" s="2"/>
    </row>
    <row r="59" spans="1:8" x14ac:dyDescent="0.35">
      <c r="A59" s="85" t="s">
        <v>238</v>
      </c>
      <c r="B59" s="86"/>
      <c r="C59" s="86"/>
      <c r="D59" s="86"/>
      <c r="E59" s="86"/>
      <c r="F59" s="42" t="s">
        <v>161</v>
      </c>
      <c r="G59" s="48">
        <f>SUM(G60:G62)</f>
        <v>0</v>
      </c>
    </row>
    <row r="60" spans="1:8" ht="26" x14ac:dyDescent="0.35">
      <c r="A60" s="32" t="s">
        <v>138</v>
      </c>
      <c r="B60" s="15">
        <v>37559</v>
      </c>
      <c r="C60" s="16" t="s">
        <v>387</v>
      </c>
      <c r="D60" s="15" t="s">
        <v>122</v>
      </c>
      <c r="E60" s="57">
        <v>1</v>
      </c>
      <c r="F60" s="41"/>
      <c r="G60" s="47">
        <f t="shared" ref="G60:G69" si="6">E60*F60</f>
        <v>0</v>
      </c>
      <c r="H60" s="2"/>
    </row>
    <row r="61" spans="1:8" x14ac:dyDescent="0.35">
      <c r="A61" s="32" t="s">
        <v>139</v>
      </c>
      <c r="B61" s="15" t="s">
        <v>118</v>
      </c>
      <c r="C61" s="16" t="s">
        <v>119</v>
      </c>
      <c r="D61" s="15" t="s">
        <v>19</v>
      </c>
      <c r="E61" s="57">
        <v>0.5</v>
      </c>
      <c r="F61" s="41"/>
      <c r="G61" s="47">
        <f t="shared" si="6"/>
        <v>0</v>
      </c>
      <c r="H61" s="2"/>
    </row>
    <row r="62" spans="1:8" x14ac:dyDescent="0.35">
      <c r="A62" s="32" t="s">
        <v>140</v>
      </c>
      <c r="B62" s="15" t="s">
        <v>37</v>
      </c>
      <c r="C62" s="16" t="s">
        <v>38</v>
      </c>
      <c r="D62" s="15" t="s">
        <v>19</v>
      </c>
      <c r="E62" s="57">
        <v>0.5</v>
      </c>
      <c r="F62" s="41"/>
      <c r="G62" s="47">
        <f t="shared" si="6"/>
        <v>0</v>
      </c>
      <c r="H62" s="2"/>
    </row>
    <row r="63" spans="1:8" x14ac:dyDescent="0.35">
      <c r="A63" s="85" t="s">
        <v>264</v>
      </c>
      <c r="B63" s="86"/>
      <c r="C63" s="86"/>
      <c r="D63" s="86"/>
      <c r="E63" s="86"/>
      <c r="F63" s="42" t="s">
        <v>35</v>
      </c>
      <c r="G63" s="48">
        <f>SUM(G64:G69)</f>
        <v>0</v>
      </c>
    </row>
    <row r="64" spans="1:8" x14ac:dyDescent="0.35">
      <c r="A64" s="32" t="s">
        <v>144</v>
      </c>
      <c r="B64" s="15" t="s">
        <v>260</v>
      </c>
      <c r="C64" s="16" t="s">
        <v>265</v>
      </c>
      <c r="D64" s="15" t="s">
        <v>31</v>
      </c>
      <c r="E64" s="57">
        <v>1.3</v>
      </c>
      <c r="F64" s="41"/>
      <c r="G64" s="47">
        <f t="shared" si="6"/>
        <v>0</v>
      </c>
      <c r="H64" s="2"/>
    </row>
    <row r="65" spans="1:8" ht="26" x14ac:dyDescent="0.35">
      <c r="A65" s="32" t="s">
        <v>145</v>
      </c>
      <c r="B65" s="15" t="s">
        <v>255</v>
      </c>
      <c r="C65" s="16" t="s">
        <v>509</v>
      </c>
      <c r="D65" s="15" t="s">
        <v>36</v>
      </c>
      <c r="E65" s="57">
        <v>6.0000000000000001E-3</v>
      </c>
      <c r="F65" s="41"/>
      <c r="G65" s="47">
        <f t="shared" si="6"/>
        <v>0</v>
      </c>
      <c r="H65" s="2"/>
    </row>
    <row r="66" spans="1:8" x14ac:dyDescent="0.35">
      <c r="A66" s="32" t="s">
        <v>146</v>
      </c>
      <c r="B66" s="15" t="s">
        <v>256</v>
      </c>
      <c r="C66" s="16" t="s">
        <v>257</v>
      </c>
      <c r="D66" s="15" t="s">
        <v>19</v>
      </c>
      <c r="E66" s="57">
        <v>0.189</v>
      </c>
      <c r="F66" s="41"/>
      <c r="G66" s="47">
        <f t="shared" si="6"/>
        <v>0</v>
      </c>
      <c r="H66" s="2"/>
    </row>
    <row r="67" spans="1:8" x14ac:dyDescent="0.35">
      <c r="A67" s="32" t="s">
        <v>148</v>
      </c>
      <c r="B67" s="15" t="s">
        <v>37</v>
      </c>
      <c r="C67" s="16" t="s">
        <v>38</v>
      </c>
      <c r="D67" s="15" t="s">
        <v>19</v>
      </c>
      <c r="E67" s="57">
        <v>9.4E-2</v>
      </c>
      <c r="F67" s="41"/>
      <c r="G67" s="47">
        <f t="shared" si="6"/>
        <v>0</v>
      </c>
      <c r="H67" s="2"/>
    </row>
    <row r="68" spans="1:8" x14ac:dyDescent="0.35">
      <c r="A68" s="32" t="s">
        <v>261</v>
      </c>
      <c r="B68" s="15" t="s">
        <v>258</v>
      </c>
      <c r="C68" s="16" t="s">
        <v>510</v>
      </c>
      <c r="D68" s="15" t="s">
        <v>39</v>
      </c>
      <c r="E68" s="57">
        <v>8.9999999999999993E-3</v>
      </c>
      <c r="F68" s="41"/>
      <c r="G68" s="47">
        <f t="shared" si="6"/>
        <v>0</v>
      </c>
      <c r="H68" s="2"/>
    </row>
    <row r="69" spans="1:8" x14ac:dyDescent="0.35">
      <c r="A69" s="32" t="s">
        <v>262</v>
      </c>
      <c r="B69" s="15" t="s">
        <v>259</v>
      </c>
      <c r="C69" s="16" t="s">
        <v>510</v>
      </c>
      <c r="D69" s="15" t="s">
        <v>40</v>
      </c>
      <c r="E69" s="57">
        <v>0.17899999999999999</v>
      </c>
      <c r="F69" s="41"/>
      <c r="G69" s="47">
        <f t="shared" si="6"/>
        <v>0</v>
      </c>
      <c r="H69" s="2"/>
    </row>
    <row r="70" spans="1:8" x14ac:dyDescent="0.35">
      <c r="A70" s="85" t="s">
        <v>276</v>
      </c>
      <c r="B70" s="86"/>
      <c r="C70" s="86"/>
      <c r="D70" s="86"/>
      <c r="E70" s="86"/>
      <c r="F70" s="42" t="s">
        <v>161</v>
      </c>
      <c r="G70" s="48">
        <f>SUM(G71:G73)</f>
        <v>0</v>
      </c>
    </row>
    <row r="71" spans="1:8" x14ac:dyDescent="0.35">
      <c r="A71" s="32" t="s">
        <v>153</v>
      </c>
      <c r="B71" s="15" t="s">
        <v>270</v>
      </c>
      <c r="C71" s="16" t="s">
        <v>271</v>
      </c>
      <c r="D71" s="15" t="s">
        <v>46</v>
      </c>
      <c r="E71" s="57">
        <v>1</v>
      </c>
      <c r="F71" s="41"/>
      <c r="G71" s="47">
        <f>E71*F71</f>
        <v>0</v>
      </c>
      <c r="H71" s="2"/>
    </row>
    <row r="72" spans="1:8" x14ac:dyDescent="0.35">
      <c r="A72" s="32" t="s">
        <v>154</v>
      </c>
      <c r="B72" s="15" t="s">
        <v>272</v>
      </c>
      <c r="C72" s="16" t="s">
        <v>273</v>
      </c>
      <c r="D72" s="15" t="s">
        <v>19</v>
      </c>
      <c r="E72" s="57">
        <v>0.37</v>
      </c>
      <c r="F72" s="41"/>
      <c r="G72" s="47">
        <f>E72*F72</f>
        <v>0</v>
      </c>
      <c r="H72" s="2"/>
    </row>
    <row r="73" spans="1:8" ht="13.5" thickBot="1" x14ac:dyDescent="0.4">
      <c r="A73" s="49" t="s">
        <v>155</v>
      </c>
      <c r="B73" s="50" t="s">
        <v>274</v>
      </c>
      <c r="C73" s="51" t="s">
        <v>275</v>
      </c>
      <c r="D73" s="50" t="s">
        <v>19</v>
      </c>
      <c r="E73" s="58">
        <v>0.37</v>
      </c>
      <c r="F73" s="52"/>
      <c r="G73" s="53">
        <f>E73*F73</f>
        <v>0</v>
      </c>
      <c r="H73" s="2"/>
    </row>
    <row r="82" spans="1:8" ht="17" x14ac:dyDescent="0.45">
      <c r="A82" s="81" t="s">
        <v>449</v>
      </c>
      <c r="B82" s="81"/>
      <c r="C82" s="81"/>
      <c r="D82" s="81"/>
      <c r="E82" s="81"/>
      <c r="F82" s="81"/>
      <c r="G82" s="81"/>
      <c r="H82" s="38"/>
    </row>
    <row r="83" spans="1:8" ht="17" x14ac:dyDescent="0.45">
      <c r="A83" s="82"/>
      <c r="B83" s="82"/>
      <c r="C83" s="82"/>
      <c r="D83" s="82"/>
      <c r="E83" s="82"/>
      <c r="F83" s="82"/>
      <c r="G83" s="82"/>
      <c r="H83" s="60"/>
    </row>
    <row r="84" spans="1:8" ht="17" x14ac:dyDescent="0.45">
      <c r="A84" s="81"/>
      <c r="B84" s="81"/>
      <c r="C84" s="81"/>
      <c r="D84" s="81"/>
      <c r="E84" s="81"/>
      <c r="F84" s="81"/>
      <c r="G84" s="81"/>
      <c r="H84" s="38"/>
    </row>
  </sheetData>
  <mergeCells count="21">
    <mergeCell ref="A8:G8"/>
    <mergeCell ref="A9:G9"/>
    <mergeCell ref="A70:E70"/>
    <mergeCell ref="A63:E63"/>
    <mergeCell ref="A51:E51"/>
    <mergeCell ref="A55:E55"/>
    <mergeCell ref="A59:E59"/>
    <mergeCell ref="A20:E20"/>
    <mergeCell ref="A25:E25"/>
    <mergeCell ref="A34:E34"/>
    <mergeCell ref="A46:E46"/>
    <mergeCell ref="A82:G82"/>
    <mergeCell ref="A83:G83"/>
    <mergeCell ref="A84:G84"/>
    <mergeCell ref="A11:G11"/>
    <mergeCell ref="A17:G19"/>
    <mergeCell ref="A12:G12"/>
    <mergeCell ref="A13:G13"/>
    <mergeCell ref="A14:G14"/>
    <mergeCell ref="A15:G15"/>
    <mergeCell ref="A16:G16"/>
  </mergeCells>
  <phoneticPr fontId="6" type="noConversion"/>
  <pageMargins left="0.25" right="0.25" top="0.75" bottom="0.75" header="0.3" footer="0.3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327D3-4A5D-4AFC-A101-3E0B3537B86C}">
  <dimension ref="A8:K187"/>
  <sheetViews>
    <sheetView showWhiteSpace="0" view="pageLayout" topLeftCell="A174" zoomScaleNormal="90" workbookViewId="0">
      <selection activeCell="A182" sqref="A182:H183"/>
    </sheetView>
  </sheetViews>
  <sheetFormatPr defaultColWidth="8.7265625" defaultRowHeight="13" x14ac:dyDescent="0.35"/>
  <cols>
    <col min="1" max="1" width="4.7265625" style="1" bestFit="1" customWidth="1"/>
    <col min="2" max="2" width="8.08984375" style="4" bestFit="1" customWidth="1"/>
    <col min="3" max="3" width="81.90625" style="5" customWidth="1"/>
    <col min="4" max="4" width="7" style="8" bestFit="1" customWidth="1"/>
    <col min="5" max="5" width="6.1796875" style="9" bestFit="1" customWidth="1"/>
    <col min="6" max="6" width="10.08984375" style="2" bestFit="1" customWidth="1"/>
    <col min="7" max="7" width="11.90625" style="2" bestFit="1" customWidth="1"/>
    <col min="8" max="8" width="11.7265625" style="2" bestFit="1" customWidth="1"/>
    <col min="9" max="9" width="11.7265625" style="1" bestFit="1" customWidth="1"/>
    <col min="10" max="16384" width="8.7265625" style="1"/>
  </cols>
  <sheetData>
    <row r="8" spans="1:9" ht="17" customHeight="1" x14ac:dyDescent="0.45">
      <c r="A8" s="82" t="s">
        <v>392</v>
      </c>
      <c r="B8" s="82"/>
      <c r="C8" s="82"/>
      <c r="D8" s="82"/>
      <c r="E8" s="82"/>
      <c r="F8" s="82"/>
      <c r="G8" s="82"/>
      <c r="H8" s="82"/>
    </row>
    <row r="9" spans="1:9" ht="17" x14ac:dyDescent="0.45">
      <c r="A9" s="82" t="s">
        <v>393</v>
      </c>
      <c r="B9" s="82"/>
      <c r="C9" s="82"/>
      <c r="D9" s="82"/>
      <c r="E9" s="82"/>
      <c r="F9" s="82"/>
      <c r="G9" s="82"/>
      <c r="H9" s="82"/>
    </row>
    <row r="10" spans="1:9" x14ac:dyDescent="0.35">
      <c r="A10" s="3"/>
      <c r="B10" s="3"/>
      <c r="C10" s="3"/>
      <c r="D10" s="3"/>
      <c r="E10" s="3"/>
      <c r="F10" s="3"/>
      <c r="G10" s="3"/>
      <c r="H10" s="3"/>
    </row>
    <row r="11" spans="1:9" ht="17" x14ac:dyDescent="0.45">
      <c r="A11" s="83" t="s">
        <v>500</v>
      </c>
      <c r="B11" s="83"/>
      <c r="C11" s="83"/>
      <c r="D11" s="83"/>
      <c r="E11" s="83"/>
      <c r="F11" s="83"/>
      <c r="G11" s="83"/>
      <c r="H11" s="83"/>
    </row>
    <row r="12" spans="1:9" ht="17" x14ac:dyDescent="0.45">
      <c r="A12" s="83" t="s">
        <v>527</v>
      </c>
      <c r="B12" s="83"/>
      <c r="C12" s="83"/>
      <c r="D12" s="83"/>
      <c r="E12" s="83"/>
      <c r="F12" s="83"/>
      <c r="G12" s="83"/>
      <c r="H12" s="83"/>
    </row>
    <row r="13" spans="1:9" ht="17" x14ac:dyDescent="0.45">
      <c r="A13" s="83" t="s">
        <v>501</v>
      </c>
      <c r="B13" s="83"/>
      <c r="C13" s="83"/>
      <c r="D13" s="83"/>
      <c r="E13" s="83"/>
      <c r="F13" s="83"/>
      <c r="G13" s="83"/>
      <c r="H13" s="83"/>
      <c r="I13" s="10"/>
    </row>
    <row r="14" spans="1:9" ht="17" x14ac:dyDescent="0.45">
      <c r="A14" s="83" t="s">
        <v>502</v>
      </c>
      <c r="B14" s="83"/>
      <c r="C14" s="83"/>
      <c r="D14" s="83"/>
      <c r="E14" s="83"/>
      <c r="F14" s="83"/>
      <c r="G14" s="83"/>
      <c r="H14" s="83"/>
      <c r="I14" s="10"/>
    </row>
    <row r="15" spans="1:9" ht="17" x14ac:dyDescent="0.45">
      <c r="A15" s="83" t="s">
        <v>525</v>
      </c>
      <c r="B15" s="83"/>
      <c r="C15" s="83"/>
      <c r="D15" s="83"/>
      <c r="E15" s="83"/>
      <c r="F15" s="83"/>
      <c r="G15" s="83"/>
      <c r="H15" s="83"/>
      <c r="I15" s="10"/>
    </row>
    <row r="16" spans="1:9" ht="17" x14ac:dyDescent="0.45">
      <c r="A16" s="83" t="s">
        <v>526</v>
      </c>
      <c r="B16" s="83"/>
      <c r="C16" s="83"/>
      <c r="D16" s="83"/>
      <c r="E16" s="83"/>
      <c r="F16" s="83"/>
      <c r="G16" s="83"/>
      <c r="H16" s="83"/>
    </row>
    <row r="17" spans="1:8" x14ac:dyDescent="0.35">
      <c r="A17" s="84" t="s">
        <v>394</v>
      </c>
      <c r="B17" s="84"/>
      <c r="C17" s="84"/>
      <c r="D17" s="84"/>
      <c r="E17" s="84"/>
      <c r="F17" s="84"/>
      <c r="G17" s="84"/>
      <c r="H17" s="84"/>
    </row>
    <row r="18" spans="1:8" x14ac:dyDescent="0.35">
      <c r="A18" s="84"/>
      <c r="B18" s="84"/>
      <c r="C18" s="84"/>
      <c r="D18" s="84"/>
      <c r="E18" s="84"/>
      <c r="F18" s="84"/>
      <c r="G18" s="84"/>
      <c r="H18" s="84"/>
    </row>
    <row r="19" spans="1:8" ht="13.5" thickBot="1" x14ac:dyDescent="0.4">
      <c r="A19" s="84"/>
      <c r="B19" s="84"/>
      <c r="C19" s="84"/>
      <c r="D19" s="84"/>
      <c r="E19" s="84"/>
      <c r="F19" s="84"/>
      <c r="G19" s="84"/>
      <c r="H19" s="84"/>
    </row>
    <row r="20" spans="1:8" s="3" customFormat="1" x14ac:dyDescent="0.35">
      <c r="A20" s="23" t="s">
        <v>0</v>
      </c>
      <c r="B20" s="24" t="s">
        <v>1</v>
      </c>
      <c r="C20" s="25" t="s">
        <v>2</v>
      </c>
      <c r="D20" s="26" t="s">
        <v>3</v>
      </c>
      <c r="E20" s="27" t="s">
        <v>4</v>
      </c>
      <c r="F20" s="28" t="s">
        <v>5</v>
      </c>
      <c r="G20" s="28" t="s">
        <v>6</v>
      </c>
      <c r="H20" s="29" t="s">
        <v>7</v>
      </c>
    </row>
    <row r="21" spans="1:8" x14ac:dyDescent="0.35">
      <c r="A21" s="30">
        <v>1</v>
      </c>
      <c r="B21" s="89" t="s">
        <v>13</v>
      </c>
      <c r="C21" s="89"/>
      <c r="D21" s="89"/>
      <c r="E21" s="89"/>
      <c r="F21" s="89"/>
      <c r="G21" s="89"/>
      <c r="H21" s="31">
        <f>SUM(H22:H28)</f>
        <v>0</v>
      </c>
    </row>
    <row r="22" spans="1:8" s="6" customFormat="1" ht="26" x14ac:dyDescent="0.35">
      <c r="A22" s="32" t="s">
        <v>24</v>
      </c>
      <c r="B22" s="15" t="s">
        <v>8</v>
      </c>
      <c r="C22" s="16" t="s">
        <v>9</v>
      </c>
      <c r="D22" s="15" t="s">
        <v>10</v>
      </c>
      <c r="E22" s="17">
        <v>2.88</v>
      </c>
      <c r="F22" s="18"/>
      <c r="G22" s="18">
        <f t="shared" ref="G22:G28" si="0">1.2073*F22</f>
        <v>0</v>
      </c>
      <c r="H22" s="33">
        <f t="shared" ref="H22:H28" si="1">E22*G22</f>
        <v>0</v>
      </c>
    </row>
    <row r="23" spans="1:8" s="6" customFormat="1" x14ac:dyDescent="0.35">
      <c r="A23" s="32" t="s">
        <v>25</v>
      </c>
      <c r="B23" s="15" t="s">
        <v>353</v>
      </c>
      <c r="C23" s="16" t="s">
        <v>428</v>
      </c>
      <c r="D23" s="15" t="s">
        <v>10</v>
      </c>
      <c r="E23" s="17">
        <v>451.8</v>
      </c>
      <c r="F23" s="18"/>
      <c r="G23" s="18">
        <f t="shared" si="0"/>
        <v>0</v>
      </c>
      <c r="H23" s="33">
        <f t="shared" si="1"/>
        <v>0</v>
      </c>
    </row>
    <row r="24" spans="1:8" s="6" customFormat="1" x14ac:dyDescent="0.35">
      <c r="A24" s="32" t="s">
        <v>26</v>
      </c>
      <c r="B24" s="15" t="s">
        <v>11</v>
      </c>
      <c r="C24" s="16" t="s">
        <v>12</v>
      </c>
      <c r="D24" s="15" t="s">
        <v>10</v>
      </c>
      <c r="E24" s="17">
        <v>37.65</v>
      </c>
      <c r="F24" s="18"/>
      <c r="G24" s="18">
        <f t="shared" si="0"/>
        <v>0</v>
      </c>
      <c r="H24" s="33">
        <f t="shared" si="1"/>
        <v>0</v>
      </c>
    </row>
    <row r="25" spans="1:8" s="6" customFormat="1" x14ac:dyDescent="0.35">
      <c r="A25" s="32" t="s">
        <v>32</v>
      </c>
      <c r="B25" s="15">
        <v>10775</v>
      </c>
      <c r="C25" s="16" t="s">
        <v>429</v>
      </c>
      <c r="D25" s="15" t="s">
        <v>14</v>
      </c>
      <c r="E25" s="17">
        <v>5</v>
      </c>
      <c r="F25" s="18"/>
      <c r="G25" s="18">
        <f t="shared" si="0"/>
        <v>0</v>
      </c>
      <c r="H25" s="33">
        <f t="shared" si="1"/>
        <v>0</v>
      </c>
    </row>
    <row r="26" spans="1:8" x14ac:dyDescent="0.35">
      <c r="A26" s="32" t="s">
        <v>33</v>
      </c>
      <c r="B26" s="19" t="s">
        <v>27</v>
      </c>
      <c r="C26" s="20" t="s">
        <v>28</v>
      </c>
      <c r="D26" s="15" t="s">
        <v>14</v>
      </c>
      <c r="E26" s="17">
        <v>5</v>
      </c>
      <c r="F26" s="21"/>
      <c r="G26" s="18">
        <f t="shared" si="0"/>
        <v>0</v>
      </c>
      <c r="H26" s="33">
        <f t="shared" si="1"/>
        <v>0</v>
      </c>
    </row>
    <row r="27" spans="1:8" s="6" customFormat="1" ht="26" x14ac:dyDescent="0.35">
      <c r="A27" s="32" t="s">
        <v>42</v>
      </c>
      <c r="B27" s="15" t="s">
        <v>29</v>
      </c>
      <c r="C27" s="16" t="s">
        <v>30</v>
      </c>
      <c r="D27" s="15" t="s">
        <v>31</v>
      </c>
      <c r="E27" s="17">
        <v>43.84</v>
      </c>
      <c r="F27" s="18"/>
      <c r="G27" s="18">
        <f t="shared" si="0"/>
        <v>0</v>
      </c>
      <c r="H27" s="33">
        <f t="shared" si="1"/>
        <v>0</v>
      </c>
    </row>
    <row r="28" spans="1:8" s="6" customFormat="1" ht="26" x14ac:dyDescent="0.35">
      <c r="A28" s="32" t="s">
        <v>43</v>
      </c>
      <c r="B28" s="15" t="s">
        <v>157</v>
      </c>
      <c r="C28" s="16" t="s">
        <v>430</v>
      </c>
      <c r="D28" s="15" t="s">
        <v>46</v>
      </c>
      <c r="E28" s="17">
        <v>1</v>
      </c>
      <c r="F28" s="18"/>
      <c r="G28" s="18">
        <f t="shared" si="0"/>
        <v>0</v>
      </c>
      <c r="H28" s="33">
        <f t="shared" si="1"/>
        <v>0</v>
      </c>
    </row>
    <row r="29" spans="1:8" x14ac:dyDescent="0.35">
      <c r="A29" s="30">
        <v>2</v>
      </c>
      <c r="B29" s="89" t="s">
        <v>34</v>
      </c>
      <c r="C29" s="89"/>
      <c r="D29" s="89"/>
      <c r="E29" s="89"/>
      <c r="F29" s="89"/>
      <c r="G29" s="89"/>
      <c r="H29" s="31">
        <f>SUM(H30:H39)</f>
        <v>0</v>
      </c>
    </row>
    <row r="30" spans="1:8" ht="26" x14ac:dyDescent="0.35">
      <c r="A30" s="32" t="s">
        <v>49</v>
      </c>
      <c r="B30" s="15" t="s">
        <v>395</v>
      </c>
      <c r="C30" s="16" t="s">
        <v>396</v>
      </c>
      <c r="D30" s="15" t="s">
        <v>31</v>
      </c>
      <c r="E30" s="17">
        <v>347</v>
      </c>
      <c r="F30" s="18"/>
      <c r="G30" s="18">
        <f t="shared" ref="G30:G32" si="2">1.2073*F30</f>
        <v>0</v>
      </c>
      <c r="H30" s="33">
        <f t="shared" ref="H30:H32" si="3">E30*G30</f>
        <v>0</v>
      </c>
    </row>
    <row r="31" spans="1:8" x14ac:dyDescent="0.35">
      <c r="A31" s="32" t="s">
        <v>50</v>
      </c>
      <c r="B31" s="15" t="s">
        <v>44</v>
      </c>
      <c r="C31" s="16" t="s">
        <v>45</v>
      </c>
      <c r="D31" s="15" t="s">
        <v>41</v>
      </c>
      <c r="E31" s="17">
        <v>1861.39</v>
      </c>
      <c r="F31" s="18"/>
      <c r="G31" s="18">
        <f t="shared" si="2"/>
        <v>0</v>
      </c>
      <c r="H31" s="33">
        <f t="shared" si="3"/>
        <v>0</v>
      </c>
    </row>
    <row r="32" spans="1:8" x14ac:dyDescent="0.35">
      <c r="A32" s="32" t="s">
        <v>51</v>
      </c>
      <c r="B32" s="15" t="s">
        <v>397</v>
      </c>
      <c r="C32" s="16" t="s">
        <v>431</v>
      </c>
      <c r="D32" s="15" t="s">
        <v>41</v>
      </c>
      <c r="E32" s="17">
        <v>490.59</v>
      </c>
      <c r="F32" s="18"/>
      <c r="G32" s="18">
        <f t="shared" si="2"/>
        <v>0</v>
      </c>
      <c r="H32" s="33">
        <f t="shared" si="3"/>
        <v>0</v>
      </c>
    </row>
    <row r="33" spans="1:9" s="6" customFormat="1" x14ac:dyDescent="0.35">
      <c r="A33" s="32" t="s">
        <v>376</v>
      </c>
      <c r="B33" s="15">
        <v>96521</v>
      </c>
      <c r="C33" s="16" t="s">
        <v>432</v>
      </c>
      <c r="D33" s="15" t="s">
        <v>36</v>
      </c>
      <c r="E33" s="17">
        <v>19.8</v>
      </c>
      <c r="F33" s="18"/>
      <c r="G33" s="18">
        <f t="shared" ref="G33:G39" si="4">1.2073*F33</f>
        <v>0</v>
      </c>
      <c r="H33" s="33">
        <f t="shared" ref="H33:H39" si="5">E33*G33</f>
        <v>0</v>
      </c>
      <c r="I33" s="9"/>
    </row>
    <row r="34" spans="1:9" s="6" customFormat="1" x14ac:dyDescent="0.35">
      <c r="A34" s="32" t="s">
        <v>52</v>
      </c>
      <c r="B34" s="15" t="s">
        <v>47</v>
      </c>
      <c r="C34" s="16" t="s">
        <v>433</v>
      </c>
      <c r="D34" s="15" t="s">
        <v>41</v>
      </c>
      <c r="E34" s="17">
        <v>369.51</v>
      </c>
      <c r="F34" s="18"/>
      <c r="G34" s="18">
        <f t="shared" si="4"/>
        <v>0</v>
      </c>
      <c r="H34" s="33">
        <f t="shared" si="5"/>
        <v>0</v>
      </c>
      <c r="I34" s="9"/>
    </row>
    <row r="35" spans="1:9" s="6" customFormat="1" x14ac:dyDescent="0.35">
      <c r="A35" s="32" t="s">
        <v>53</v>
      </c>
      <c r="B35" s="15" t="s">
        <v>62</v>
      </c>
      <c r="C35" s="16" t="s">
        <v>434</v>
      </c>
      <c r="D35" s="15" t="s">
        <v>41</v>
      </c>
      <c r="E35" s="17">
        <v>130.41999999999999</v>
      </c>
      <c r="F35" s="18"/>
      <c r="G35" s="18">
        <f t="shared" si="4"/>
        <v>0</v>
      </c>
      <c r="H35" s="33">
        <f t="shared" si="5"/>
        <v>0</v>
      </c>
      <c r="I35" s="9"/>
    </row>
    <row r="36" spans="1:9" s="6" customFormat="1" x14ac:dyDescent="0.35">
      <c r="A36" s="32" t="s">
        <v>54</v>
      </c>
      <c r="B36" s="15" t="s">
        <v>56</v>
      </c>
      <c r="C36" s="16" t="s">
        <v>435</v>
      </c>
      <c r="D36" s="15" t="s">
        <v>41</v>
      </c>
      <c r="E36" s="17">
        <v>136.16999999999999</v>
      </c>
      <c r="F36" s="18"/>
      <c r="G36" s="18">
        <f t="shared" si="4"/>
        <v>0</v>
      </c>
      <c r="H36" s="33">
        <f t="shared" si="5"/>
        <v>0</v>
      </c>
      <c r="I36" s="9"/>
    </row>
    <row r="37" spans="1:9" s="6" customFormat="1" x14ac:dyDescent="0.35">
      <c r="A37" s="32" t="s">
        <v>55</v>
      </c>
      <c r="B37" s="15" t="s">
        <v>60</v>
      </c>
      <c r="C37" s="16" t="s">
        <v>436</v>
      </c>
      <c r="D37" s="15" t="s">
        <v>41</v>
      </c>
      <c r="E37" s="17">
        <v>52.38</v>
      </c>
      <c r="F37" s="18"/>
      <c r="G37" s="18">
        <f t="shared" si="4"/>
        <v>0</v>
      </c>
      <c r="H37" s="33">
        <f t="shared" si="5"/>
        <v>0</v>
      </c>
      <c r="I37" s="9"/>
    </row>
    <row r="38" spans="1:9" s="6" customFormat="1" x14ac:dyDescent="0.35">
      <c r="A38" s="32" t="s">
        <v>57</v>
      </c>
      <c r="B38" s="15" t="s">
        <v>63</v>
      </c>
      <c r="C38" s="16" t="s">
        <v>437</v>
      </c>
      <c r="D38" s="15" t="s">
        <v>36</v>
      </c>
      <c r="E38" s="17">
        <v>10.73</v>
      </c>
      <c r="F38" s="18"/>
      <c r="G38" s="18">
        <f t="shared" si="4"/>
        <v>0</v>
      </c>
      <c r="H38" s="33">
        <f t="shared" si="5"/>
        <v>0</v>
      </c>
      <c r="I38" s="9"/>
    </row>
    <row r="39" spans="1:9" s="6" customFormat="1" x14ac:dyDescent="0.35">
      <c r="A39" s="32" t="s">
        <v>58</v>
      </c>
      <c r="B39" s="15" t="s">
        <v>59</v>
      </c>
      <c r="C39" s="16" t="s">
        <v>438</v>
      </c>
      <c r="D39" s="15" t="s">
        <v>36</v>
      </c>
      <c r="E39" s="17">
        <v>8.08</v>
      </c>
      <c r="F39" s="18"/>
      <c r="G39" s="18">
        <f t="shared" si="4"/>
        <v>0</v>
      </c>
      <c r="H39" s="33">
        <f t="shared" si="5"/>
        <v>0</v>
      </c>
      <c r="I39" s="9"/>
    </row>
    <row r="40" spans="1:9" x14ac:dyDescent="0.35">
      <c r="A40" s="30">
        <v>3</v>
      </c>
      <c r="B40" s="89" t="s">
        <v>48</v>
      </c>
      <c r="C40" s="89"/>
      <c r="D40" s="89"/>
      <c r="E40" s="89"/>
      <c r="F40" s="89"/>
      <c r="G40" s="89"/>
      <c r="H40" s="31">
        <f>SUM(H41:H46)</f>
        <v>0</v>
      </c>
    </row>
    <row r="41" spans="1:9" s="6" customFormat="1" x14ac:dyDescent="0.35">
      <c r="A41" s="32" t="s">
        <v>66</v>
      </c>
      <c r="B41" s="15" t="s">
        <v>61</v>
      </c>
      <c r="C41" s="16" t="s">
        <v>439</v>
      </c>
      <c r="D41" s="15" t="s">
        <v>36</v>
      </c>
      <c r="E41" s="17">
        <v>9.6300000000000008</v>
      </c>
      <c r="F41" s="18"/>
      <c r="G41" s="18">
        <f>1.2073*F41</f>
        <v>0</v>
      </c>
      <c r="H41" s="33">
        <f>E41*G41</f>
        <v>0</v>
      </c>
    </row>
    <row r="42" spans="1:9" s="6" customFormat="1" ht="13.5" customHeight="1" x14ac:dyDescent="0.35">
      <c r="A42" s="32" t="s">
        <v>67</v>
      </c>
      <c r="B42" s="15" t="s">
        <v>124</v>
      </c>
      <c r="C42" s="16" t="s">
        <v>440</v>
      </c>
      <c r="D42" s="15" t="s">
        <v>31</v>
      </c>
      <c r="E42" s="17">
        <v>192.65</v>
      </c>
      <c r="F42" s="18"/>
      <c r="G42" s="18">
        <f t="shared" ref="G42:G45" si="6">1.2073*F42</f>
        <v>0</v>
      </c>
      <c r="H42" s="33">
        <f t="shared" ref="H42:H45" si="7">E42*G42</f>
        <v>0</v>
      </c>
      <c r="I42" s="9"/>
    </row>
    <row r="43" spans="1:9" s="6" customFormat="1" x14ac:dyDescent="0.35">
      <c r="A43" s="32" t="s">
        <v>68</v>
      </c>
      <c r="B43" s="15" t="s">
        <v>62</v>
      </c>
      <c r="C43" s="16" t="s">
        <v>441</v>
      </c>
      <c r="D43" s="15" t="s">
        <v>41</v>
      </c>
      <c r="E43" s="17">
        <v>240.43</v>
      </c>
      <c r="F43" s="18"/>
      <c r="G43" s="18">
        <f t="shared" si="6"/>
        <v>0</v>
      </c>
      <c r="H43" s="33">
        <f t="shared" si="7"/>
        <v>0</v>
      </c>
    </row>
    <row r="44" spans="1:9" s="6" customFormat="1" x14ac:dyDescent="0.35">
      <c r="A44" s="32" t="s">
        <v>69</v>
      </c>
      <c r="B44" s="15" t="s">
        <v>63</v>
      </c>
      <c r="C44" s="16" t="s">
        <v>442</v>
      </c>
      <c r="D44" s="15" t="s">
        <v>36</v>
      </c>
      <c r="E44" s="17">
        <v>2.4700000000000002</v>
      </c>
      <c r="F44" s="18"/>
      <c r="G44" s="18">
        <f t="shared" si="6"/>
        <v>0</v>
      </c>
      <c r="H44" s="33">
        <f t="shared" si="7"/>
        <v>0</v>
      </c>
    </row>
    <row r="45" spans="1:9" s="6" customFormat="1" x14ac:dyDescent="0.35">
      <c r="A45" s="32" t="s">
        <v>70</v>
      </c>
      <c r="B45" s="15" t="s">
        <v>64</v>
      </c>
      <c r="C45" s="16" t="s">
        <v>65</v>
      </c>
      <c r="D45" s="15" t="s">
        <v>10</v>
      </c>
      <c r="E45" s="17">
        <v>26.97</v>
      </c>
      <c r="F45" s="18"/>
      <c r="G45" s="18">
        <f t="shared" si="6"/>
        <v>0</v>
      </c>
      <c r="H45" s="33">
        <f t="shared" si="7"/>
        <v>0</v>
      </c>
    </row>
    <row r="46" spans="1:9" s="6" customFormat="1" x14ac:dyDescent="0.35">
      <c r="A46" s="32" t="s">
        <v>71</v>
      </c>
      <c r="B46" s="15" t="s">
        <v>59</v>
      </c>
      <c r="C46" s="16" t="s">
        <v>438</v>
      </c>
      <c r="D46" s="15" t="s">
        <v>36</v>
      </c>
      <c r="E46" s="17">
        <v>4.51</v>
      </c>
      <c r="F46" s="18"/>
      <c r="G46" s="18">
        <f>1.2073*F46</f>
        <v>0</v>
      </c>
      <c r="H46" s="33">
        <f>E46*G46</f>
        <v>0</v>
      </c>
    </row>
    <row r="47" spans="1:9" s="6" customFormat="1" x14ac:dyDescent="0.35">
      <c r="A47" s="30">
        <v>4</v>
      </c>
      <c r="B47" s="89" t="s">
        <v>105</v>
      </c>
      <c r="C47" s="89"/>
      <c r="D47" s="89"/>
      <c r="E47" s="89"/>
      <c r="F47" s="89"/>
      <c r="G47" s="89"/>
      <c r="H47" s="31">
        <f>SUM(H48:H52)</f>
        <v>0</v>
      </c>
    </row>
    <row r="48" spans="1:9" s="6" customFormat="1" ht="26" x14ac:dyDescent="0.35">
      <c r="A48" s="32" t="s">
        <v>72</v>
      </c>
      <c r="B48" s="15" t="s">
        <v>107</v>
      </c>
      <c r="C48" s="16" t="s">
        <v>443</v>
      </c>
      <c r="D48" s="15" t="s">
        <v>10</v>
      </c>
      <c r="E48" s="17">
        <v>105.18</v>
      </c>
      <c r="F48" s="18"/>
      <c r="G48" s="18">
        <f>1.2073*F48</f>
        <v>0</v>
      </c>
      <c r="H48" s="33">
        <f>E48*G48</f>
        <v>0</v>
      </c>
    </row>
    <row r="49" spans="1:11" s="6" customFormat="1" x14ac:dyDescent="0.35">
      <c r="A49" s="32" t="s">
        <v>75</v>
      </c>
      <c r="B49" s="15" t="s">
        <v>106</v>
      </c>
      <c r="C49" s="16" t="s">
        <v>444</v>
      </c>
      <c r="D49" s="15" t="s">
        <v>36</v>
      </c>
      <c r="E49" s="17">
        <v>5.26</v>
      </c>
      <c r="F49" s="18"/>
      <c r="G49" s="18">
        <f>1.2073*F49</f>
        <v>0</v>
      </c>
      <c r="H49" s="33">
        <f>E49*G49</f>
        <v>0</v>
      </c>
    </row>
    <row r="50" spans="1:11" s="6" customFormat="1" x14ac:dyDescent="0.35">
      <c r="A50" s="32" t="s">
        <v>76</v>
      </c>
      <c r="B50" s="15" t="s">
        <v>108</v>
      </c>
      <c r="C50" s="16" t="s">
        <v>445</v>
      </c>
      <c r="D50" s="15" t="s">
        <v>10</v>
      </c>
      <c r="E50" s="17">
        <v>105.18</v>
      </c>
      <c r="F50" s="18"/>
      <c r="G50" s="18">
        <f>1.2073*F50</f>
        <v>0</v>
      </c>
      <c r="H50" s="33">
        <f>E50*G50</f>
        <v>0</v>
      </c>
    </row>
    <row r="51" spans="1:11" s="6" customFormat="1" ht="26" x14ac:dyDescent="0.35">
      <c r="A51" s="32" t="s">
        <v>77</v>
      </c>
      <c r="B51" s="15">
        <v>101963</v>
      </c>
      <c r="C51" s="16" t="s">
        <v>388</v>
      </c>
      <c r="D51" s="15" t="s">
        <v>10</v>
      </c>
      <c r="E51" s="17">
        <v>105.18</v>
      </c>
      <c r="F51" s="18"/>
      <c r="G51" s="18">
        <f>1.2073*F51</f>
        <v>0</v>
      </c>
      <c r="H51" s="33">
        <f>E51*G51</f>
        <v>0</v>
      </c>
    </row>
    <row r="52" spans="1:11" s="6" customFormat="1" ht="26" x14ac:dyDescent="0.35">
      <c r="A52" s="32" t="s">
        <v>378</v>
      </c>
      <c r="B52" s="15" t="s">
        <v>522</v>
      </c>
      <c r="C52" s="16" t="s">
        <v>523</v>
      </c>
      <c r="D52" s="15" t="s">
        <v>41</v>
      </c>
      <c r="E52" s="17">
        <f>3.12*E51</f>
        <v>328.16160000000002</v>
      </c>
      <c r="F52" s="18"/>
      <c r="G52" s="18">
        <f>1.2073*F52</f>
        <v>0</v>
      </c>
      <c r="H52" s="33">
        <f>E52*G52</f>
        <v>0</v>
      </c>
    </row>
    <row r="53" spans="1:11" s="6" customFormat="1" x14ac:dyDescent="0.35">
      <c r="A53" s="30">
        <v>5</v>
      </c>
      <c r="B53" s="89" t="s">
        <v>109</v>
      </c>
      <c r="C53" s="89"/>
      <c r="D53" s="89"/>
      <c r="E53" s="89"/>
      <c r="F53" s="89"/>
      <c r="G53" s="89"/>
      <c r="H53" s="31">
        <f>SUM(H54:H61)</f>
        <v>0</v>
      </c>
    </row>
    <row r="54" spans="1:11" s="6" customFormat="1" ht="26" x14ac:dyDescent="0.35">
      <c r="A54" s="32" t="s">
        <v>78</v>
      </c>
      <c r="B54" s="15" t="s">
        <v>123</v>
      </c>
      <c r="C54" s="16" t="s">
        <v>446</v>
      </c>
      <c r="D54" s="15" t="s">
        <v>10</v>
      </c>
      <c r="E54" s="17">
        <v>265.55</v>
      </c>
      <c r="F54" s="18"/>
      <c r="G54" s="18">
        <f t="shared" ref="G54:G61" si="8">1.2073*F54</f>
        <v>0</v>
      </c>
      <c r="H54" s="33">
        <f t="shared" ref="H54:H61" si="9">E54*G54</f>
        <v>0</v>
      </c>
      <c r="K54" s="7"/>
    </row>
    <row r="55" spans="1:11" s="6" customFormat="1" x14ac:dyDescent="0.35">
      <c r="A55" s="32" t="s">
        <v>79</v>
      </c>
      <c r="B55" s="15" t="s">
        <v>398</v>
      </c>
      <c r="C55" s="16" t="s">
        <v>399</v>
      </c>
      <c r="D55" s="15" t="s">
        <v>31</v>
      </c>
      <c r="E55" s="17">
        <v>29.2</v>
      </c>
      <c r="F55" s="18"/>
      <c r="G55" s="18">
        <f>1.2073*F55</f>
        <v>0</v>
      </c>
      <c r="H55" s="33">
        <f>E55*G55</f>
        <v>0</v>
      </c>
    </row>
    <row r="56" spans="1:11" s="6" customFormat="1" x14ac:dyDescent="0.35">
      <c r="A56" s="32" t="s">
        <v>80</v>
      </c>
      <c r="B56" s="15" t="s">
        <v>400</v>
      </c>
      <c r="C56" s="16" t="s">
        <v>401</v>
      </c>
      <c r="D56" s="15" t="s">
        <v>31</v>
      </c>
      <c r="E56" s="17">
        <v>11.9</v>
      </c>
      <c r="F56" s="18"/>
      <c r="G56" s="18">
        <f>1.2073*F56</f>
        <v>0</v>
      </c>
      <c r="H56" s="33">
        <f>E56*G56</f>
        <v>0</v>
      </c>
    </row>
    <row r="57" spans="1:11" s="6" customFormat="1" ht="14" customHeight="1" x14ac:dyDescent="0.35">
      <c r="A57" s="32" t="s">
        <v>81</v>
      </c>
      <c r="B57" s="15" t="s">
        <v>124</v>
      </c>
      <c r="C57" s="16" t="s">
        <v>440</v>
      </c>
      <c r="D57" s="15" t="s">
        <v>31</v>
      </c>
      <c r="E57" s="17">
        <v>242.96</v>
      </c>
      <c r="F57" s="18"/>
      <c r="G57" s="18">
        <f t="shared" si="8"/>
        <v>0</v>
      </c>
      <c r="H57" s="33">
        <f t="shared" si="9"/>
        <v>0</v>
      </c>
    </row>
    <row r="58" spans="1:11" s="6" customFormat="1" x14ac:dyDescent="0.35">
      <c r="A58" s="32" t="s">
        <v>132</v>
      </c>
      <c r="B58" s="15" t="s">
        <v>125</v>
      </c>
      <c r="C58" s="16" t="s">
        <v>126</v>
      </c>
      <c r="D58" s="15" t="s">
        <v>41</v>
      </c>
      <c r="E58" s="17">
        <v>518.5</v>
      </c>
      <c r="F58" s="18"/>
      <c r="G58" s="18">
        <f t="shared" si="8"/>
        <v>0</v>
      </c>
      <c r="H58" s="33">
        <f t="shared" si="9"/>
        <v>0</v>
      </c>
    </row>
    <row r="59" spans="1:11" s="6" customFormat="1" x14ac:dyDescent="0.35">
      <c r="A59" s="32" t="s">
        <v>133</v>
      </c>
      <c r="B59" s="15" t="s">
        <v>127</v>
      </c>
      <c r="C59" s="16" t="s">
        <v>128</v>
      </c>
      <c r="D59" s="15" t="s">
        <v>41</v>
      </c>
      <c r="E59" s="17">
        <v>480.86</v>
      </c>
      <c r="F59" s="18"/>
      <c r="G59" s="18">
        <f t="shared" si="8"/>
        <v>0</v>
      </c>
      <c r="H59" s="33">
        <f t="shared" si="9"/>
        <v>0</v>
      </c>
    </row>
    <row r="60" spans="1:11" s="6" customFormat="1" x14ac:dyDescent="0.35">
      <c r="A60" s="32" t="s">
        <v>134</v>
      </c>
      <c r="B60" s="15" t="s">
        <v>129</v>
      </c>
      <c r="C60" s="16" t="s">
        <v>130</v>
      </c>
      <c r="D60" s="15" t="s">
        <v>36</v>
      </c>
      <c r="E60" s="17">
        <v>3.28</v>
      </c>
      <c r="F60" s="18"/>
      <c r="G60" s="18">
        <f t="shared" si="8"/>
        <v>0</v>
      </c>
      <c r="H60" s="33">
        <f t="shared" si="9"/>
        <v>0</v>
      </c>
    </row>
    <row r="61" spans="1:11" s="6" customFormat="1" x14ac:dyDescent="0.35">
      <c r="A61" s="32" t="s">
        <v>135</v>
      </c>
      <c r="B61" s="15" t="s">
        <v>131</v>
      </c>
      <c r="C61" s="16" t="s">
        <v>199</v>
      </c>
      <c r="D61" s="15" t="s">
        <v>36</v>
      </c>
      <c r="E61" s="17">
        <v>3.11</v>
      </c>
      <c r="F61" s="18"/>
      <c r="G61" s="18">
        <f t="shared" si="8"/>
        <v>0</v>
      </c>
      <c r="H61" s="33">
        <f t="shared" si="9"/>
        <v>0</v>
      </c>
    </row>
    <row r="62" spans="1:11" x14ac:dyDescent="0.35">
      <c r="A62" s="30">
        <v>6</v>
      </c>
      <c r="B62" s="89" t="s">
        <v>524</v>
      </c>
      <c r="C62" s="89"/>
      <c r="D62" s="89"/>
      <c r="E62" s="89"/>
      <c r="F62" s="89"/>
      <c r="G62" s="89"/>
      <c r="H62" s="31">
        <f>SUM(H63:H64)</f>
        <v>0</v>
      </c>
    </row>
    <row r="63" spans="1:11" s="6" customFormat="1" ht="26" x14ac:dyDescent="0.35">
      <c r="A63" s="32" t="s">
        <v>82</v>
      </c>
      <c r="B63" s="15" t="s">
        <v>104</v>
      </c>
      <c r="C63" s="16" t="s">
        <v>388</v>
      </c>
      <c r="D63" s="15" t="s">
        <v>10</v>
      </c>
      <c r="E63" s="17">
        <v>156.94</v>
      </c>
      <c r="F63" s="18"/>
      <c r="G63" s="18">
        <f>1.2073*F63</f>
        <v>0</v>
      </c>
      <c r="H63" s="33">
        <f>E63*G63</f>
        <v>0</v>
      </c>
    </row>
    <row r="64" spans="1:11" s="6" customFormat="1" ht="26" x14ac:dyDescent="0.35">
      <c r="A64" s="32" t="s">
        <v>232</v>
      </c>
      <c r="B64" s="15" t="s">
        <v>522</v>
      </c>
      <c r="C64" s="16" t="s">
        <v>523</v>
      </c>
      <c r="D64" s="15" t="s">
        <v>41</v>
      </c>
      <c r="E64" s="17">
        <f>3.12*E63</f>
        <v>489.65280000000001</v>
      </c>
      <c r="F64" s="18"/>
      <c r="G64" s="18">
        <f>1.2073*F64</f>
        <v>0</v>
      </c>
      <c r="H64" s="33">
        <f>E64*G64</f>
        <v>0</v>
      </c>
    </row>
    <row r="65" spans="1:8" s="6" customFormat="1" x14ac:dyDescent="0.35">
      <c r="A65" s="30">
        <v>7</v>
      </c>
      <c r="B65" s="89" t="s">
        <v>83</v>
      </c>
      <c r="C65" s="89"/>
      <c r="D65" s="89"/>
      <c r="E65" s="89"/>
      <c r="F65" s="89"/>
      <c r="G65" s="89"/>
      <c r="H65" s="31">
        <f>SUM(H66:H72)</f>
        <v>0</v>
      </c>
    </row>
    <row r="66" spans="1:8" s="6" customFormat="1" ht="26" x14ac:dyDescent="0.35">
      <c r="A66" s="32" t="s">
        <v>98</v>
      </c>
      <c r="B66" s="15" t="s">
        <v>93</v>
      </c>
      <c r="C66" s="16" t="s">
        <v>452</v>
      </c>
      <c r="D66" s="15" t="s">
        <v>10</v>
      </c>
      <c r="E66" s="17">
        <v>156.94</v>
      </c>
      <c r="F66" s="18"/>
      <c r="G66" s="18">
        <f t="shared" ref="G66:G72" si="10">1.2073*F66</f>
        <v>0</v>
      </c>
      <c r="H66" s="33">
        <f t="shared" ref="H66:H72" si="11">E66*G66</f>
        <v>0</v>
      </c>
    </row>
    <row r="67" spans="1:8" s="6" customFormat="1" ht="39" x14ac:dyDescent="0.35">
      <c r="A67" s="32" t="s">
        <v>99</v>
      </c>
      <c r="B67" s="15" t="s">
        <v>94</v>
      </c>
      <c r="C67" s="16" t="s">
        <v>453</v>
      </c>
      <c r="D67" s="15" t="s">
        <v>10</v>
      </c>
      <c r="E67" s="17">
        <v>154.76</v>
      </c>
      <c r="F67" s="18"/>
      <c r="G67" s="18">
        <f t="shared" si="10"/>
        <v>0</v>
      </c>
      <c r="H67" s="33">
        <f t="shared" si="11"/>
        <v>0</v>
      </c>
    </row>
    <row r="68" spans="1:8" s="6" customFormat="1" ht="26" x14ac:dyDescent="0.35">
      <c r="A68" s="32" t="s">
        <v>100</v>
      </c>
      <c r="B68" s="15" t="s">
        <v>95</v>
      </c>
      <c r="C68" s="16" t="s">
        <v>454</v>
      </c>
      <c r="D68" s="15" t="s">
        <v>31</v>
      </c>
      <c r="E68" s="17">
        <v>33.5</v>
      </c>
      <c r="F68" s="18"/>
      <c r="G68" s="18">
        <f t="shared" si="10"/>
        <v>0</v>
      </c>
      <c r="H68" s="33">
        <f t="shared" si="11"/>
        <v>0</v>
      </c>
    </row>
    <row r="69" spans="1:8" s="6" customFormat="1" ht="26" x14ac:dyDescent="0.35">
      <c r="A69" s="32" t="s">
        <v>101</v>
      </c>
      <c r="B69" s="15" t="s">
        <v>96</v>
      </c>
      <c r="C69" s="16" t="s">
        <v>455</v>
      </c>
      <c r="D69" s="15" t="s">
        <v>31</v>
      </c>
      <c r="E69" s="17">
        <v>50.4</v>
      </c>
      <c r="F69" s="18"/>
      <c r="G69" s="18">
        <f t="shared" si="10"/>
        <v>0</v>
      </c>
      <c r="H69" s="33">
        <f t="shared" si="11"/>
        <v>0</v>
      </c>
    </row>
    <row r="70" spans="1:8" s="6" customFormat="1" x14ac:dyDescent="0.35">
      <c r="A70" s="32" t="s">
        <v>73</v>
      </c>
      <c r="B70" s="15" t="s">
        <v>447</v>
      </c>
      <c r="C70" s="16" t="s">
        <v>456</v>
      </c>
      <c r="D70" s="15" t="s">
        <v>31</v>
      </c>
      <c r="E70" s="17">
        <v>50.4</v>
      </c>
      <c r="F70" s="18"/>
      <c r="G70" s="18">
        <f t="shared" si="10"/>
        <v>0</v>
      </c>
      <c r="H70" s="33">
        <f t="shared" si="11"/>
        <v>0</v>
      </c>
    </row>
    <row r="71" spans="1:8" s="6" customFormat="1" ht="14.5" customHeight="1" x14ac:dyDescent="0.35">
      <c r="A71" s="32" t="s">
        <v>74</v>
      </c>
      <c r="B71" s="15" t="s">
        <v>97</v>
      </c>
      <c r="C71" s="16" t="s">
        <v>457</v>
      </c>
      <c r="D71" s="15" t="s">
        <v>31</v>
      </c>
      <c r="E71" s="17">
        <v>49</v>
      </c>
      <c r="F71" s="18"/>
      <c r="G71" s="18">
        <f t="shared" si="10"/>
        <v>0</v>
      </c>
      <c r="H71" s="33">
        <f t="shared" si="11"/>
        <v>0</v>
      </c>
    </row>
    <row r="72" spans="1:8" s="6" customFormat="1" ht="26" x14ac:dyDescent="0.35">
      <c r="A72" s="32" t="s">
        <v>102</v>
      </c>
      <c r="B72" s="15" t="s">
        <v>263</v>
      </c>
      <c r="C72" s="16" t="s">
        <v>266</v>
      </c>
      <c r="D72" s="15" t="s">
        <v>31</v>
      </c>
      <c r="E72" s="17">
        <v>50.4</v>
      </c>
      <c r="F72" s="18"/>
      <c r="G72" s="18">
        <f t="shared" si="10"/>
        <v>0</v>
      </c>
      <c r="H72" s="33">
        <f t="shared" si="11"/>
        <v>0</v>
      </c>
    </row>
    <row r="73" spans="1:8" x14ac:dyDescent="0.35">
      <c r="A73" s="30">
        <v>8</v>
      </c>
      <c r="B73" s="89" t="s">
        <v>84</v>
      </c>
      <c r="C73" s="89"/>
      <c r="D73" s="89"/>
      <c r="E73" s="89"/>
      <c r="F73" s="89"/>
      <c r="G73" s="89"/>
      <c r="H73" s="31">
        <f>SUM(H74:H78)</f>
        <v>0</v>
      </c>
    </row>
    <row r="74" spans="1:8" s="6" customFormat="1" x14ac:dyDescent="0.35">
      <c r="A74" s="34" t="s">
        <v>138</v>
      </c>
      <c r="B74" s="15" t="s">
        <v>136</v>
      </c>
      <c r="C74" s="16" t="s">
        <v>458</v>
      </c>
      <c r="D74" s="15" t="s">
        <v>10</v>
      </c>
      <c r="E74" s="17">
        <v>296.42</v>
      </c>
      <c r="F74" s="18"/>
      <c r="G74" s="18">
        <f t="shared" ref="G74:G78" si="12">1.2073*F74</f>
        <v>0</v>
      </c>
      <c r="H74" s="33">
        <f t="shared" ref="H74:H78" si="13">E74*G74</f>
        <v>0</v>
      </c>
    </row>
    <row r="75" spans="1:8" s="6" customFormat="1" x14ac:dyDescent="0.35">
      <c r="A75" s="34" t="s">
        <v>139</v>
      </c>
      <c r="B75" s="15" t="s">
        <v>412</v>
      </c>
      <c r="C75" s="16" t="s">
        <v>459</v>
      </c>
      <c r="D75" s="15" t="s">
        <v>10</v>
      </c>
      <c r="E75" s="17">
        <v>234.68</v>
      </c>
      <c r="F75" s="18"/>
      <c r="G75" s="18">
        <f t="shared" si="12"/>
        <v>0</v>
      </c>
      <c r="H75" s="33">
        <f t="shared" si="13"/>
        <v>0</v>
      </c>
    </row>
    <row r="76" spans="1:8" s="6" customFormat="1" x14ac:dyDescent="0.35">
      <c r="A76" s="34" t="s">
        <v>140</v>
      </c>
      <c r="B76" s="15" t="s">
        <v>137</v>
      </c>
      <c r="C76" s="16" t="s">
        <v>460</v>
      </c>
      <c r="D76" s="15" t="s">
        <v>10</v>
      </c>
      <c r="E76" s="17">
        <v>296.42</v>
      </c>
      <c r="F76" s="18"/>
      <c r="G76" s="18">
        <f t="shared" si="12"/>
        <v>0</v>
      </c>
      <c r="H76" s="33">
        <f t="shared" si="13"/>
        <v>0</v>
      </c>
    </row>
    <row r="77" spans="1:8" s="6" customFormat="1" x14ac:dyDescent="0.35">
      <c r="A77" s="34" t="s">
        <v>141</v>
      </c>
      <c r="B77" s="15" t="s">
        <v>411</v>
      </c>
      <c r="C77" s="16" t="s">
        <v>461</v>
      </c>
      <c r="D77" s="15" t="s">
        <v>10</v>
      </c>
      <c r="E77" s="17">
        <v>142.94</v>
      </c>
      <c r="F77" s="18"/>
      <c r="G77" s="18">
        <f t="shared" si="12"/>
        <v>0</v>
      </c>
      <c r="H77" s="33">
        <f t="shared" si="13"/>
        <v>0</v>
      </c>
    </row>
    <row r="78" spans="1:8" s="6" customFormat="1" ht="26" x14ac:dyDescent="0.35">
      <c r="A78" s="34" t="s">
        <v>142</v>
      </c>
      <c r="B78" s="15" t="s">
        <v>413</v>
      </c>
      <c r="C78" s="16" t="s">
        <v>462</v>
      </c>
      <c r="D78" s="15" t="s">
        <v>10</v>
      </c>
      <c r="E78" s="17">
        <v>105.18</v>
      </c>
      <c r="F78" s="18"/>
      <c r="G78" s="18">
        <f t="shared" si="12"/>
        <v>0</v>
      </c>
      <c r="H78" s="33">
        <f t="shared" si="13"/>
        <v>0</v>
      </c>
    </row>
    <row r="79" spans="1:8" x14ac:dyDescent="0.35">
      <c r="A79" s="30">
        <v>9</v>
      </c>
      <c r="B79" s="89" t="s">
        <v>85</v>
      </c>
      <c r="C79" s="89"/>
      <c r="D79" s="89"/>
      <c r="E79" s="89"/>
      <c r="F79" s="89"/>
      <c r="G79" s="89"/>
      <c r="H79" s="31">
        <f>SUM(H80:H82)</f>
        <v>0</v>
      </c>
    </row>
    <row r="80" spans="1:8" s="6" customFormat="1" ht="13.5" customHeight="1" x14ac:dyDescent="0.35">
      <c r="A80" s="34" t="s">
        <v>144</v>
      </c>
      <c r="B80" s="15" t="s">
        <v>143</v>
      </c>
      <c r="C80" s="16" t="s">
        <v>463</v>
      </c>
      <c r="D80" s="15" t="s">
        <v>10</v>
      </c>
      <c r="E80" s="17">
        <v>105.18</v>
      </c>
      <c r="F80" s="18"/>
      <c r="G80" s="18">
        <f>1.2073*F80</f>
        <v>0</v>
      </c>
      <c r="H80" s="33">
        <f>E80*G80</f>
        <v>0</v>
      </c>
    </row>
    <row r="81" spans="1:11" s="6" customFormat="1" ht="26" x14ac:dyDescent="0.35">
      <c r="A81" s="32" t="s">
        <v>145</v>
      </c>
      <c r="B81" s="15" t="s">
        <v>147</v>
      </c>
      <c r="C81" s="16" t="s">
        <v>465</v>
      </c>
      <c r="D81" s="15" t="s">
        <v>10</v>
      </c>
      <c r="E81" s="17">
        <v>21.53</v>
      </c>
      <c r="F81" s="18"/>
      <c r="G81" s="18">
        <f>1.2073*F81</f>
        <v>0</v>
      </c>
      <c r="H81" s="33">
        <f>E81*G81</f>
        <v>0</v>
      </c>
    </row>
    <row r="82" spans="1:11" s="6" customFormat="1" x14ac:dyDescent="0.35">
      <c r="A82" s="32" t="s">
        <v>146</v>
      </c>
      <c r="B82" s="15">
        <v>88650</v>
      </c>
      <c r="C82" s="16" t="s">
        <v>464</v>
      </c>
      <c r="D82" s="15" t="s">
        <v>31</v>
      </c>
      <c r="E82" s="17">
        <v>104.91</v>
      </c>
      <c r="F82" s="18"/>
      <c r="G82" s="18">
        <f>1.2073*F82</f>
        <v>0</v>
      </c>
      <c r="H82" s="33">
        <f>E82*G82</f>
        <v>0</v>
      </c>
    </row>
    <row r="83" spans="1:11" x14ac:dyDescent="0.35">
      <c r="A83" s="30">
        <v>10</v>
      </c>
      <c r="B83" s="89" t="s">
        <v>86</v>
      </c>
      <c r="C83" s="89"/>
      <c r="D83" s="89"/>
      <c r="E83" s="89"/>
      <c r="F83" s="89"/>
      <c r="G83" s="89"/>
      <c r="H83" s="31">
        <f>SUM(H84:H87)</f>
        <v>0</v>
      </c>
      <c r="K83" s="6"/>
    </row>
    <row r="84" spans="1:11" s="6" customFormat="1" x14ac:dyDescent="0.35">
      <c r="A84" s="32" t="s">
        <v>153</v>
      </c>
      <c r="B84" s="15" t="s">
        <v>149</v>
      </c>
      <c r="C84" s="16" t="s">
        <v>150</v>
      </c>
      <c r="D84" s="15" t="s">
        <v>10</v>
      </c>
      <c r="E84" s="17">
        <v>142.94</v>
      </c>
      <c r="F84" s="18"/>
      <c r="G84" s="18">
        <f t="shared" ref="G84:G87" si="14">1.2073*F84</f>
        <v>0</v>
      </c>
      <c r="H84" s="33">
        <f t="shared" ref="H84:H87" si="15">E84*G84</f>
        <v>0</v>
      </c>
    </row>
    <row r="85" spans="1:11" s="6" customFormat="1" x14ac:dyDescent="0.35">
      <c r="A85" s="32" t="s">
        <v>154</v>
      </c>
      <c r="B85" s="15" t="s">
        <v>151</v>
      </c>
      <c r="C85" s="16" t="s">
        <v>152</v>
      </c>
      <c r="D85" s="15" t="s">
        <v>10</v>
      </c>
      <c r="E85" s="17">
        <v>530.1</v>
      </c>
      <c r="F85" s="18"/>
      <c r="G85" s="18">
        <f t="shared" si="14"/>
        <v>0</v>
      </c>
      <c r="H85" s="33">
        <f t="shared" si="15"/>
        <v>0</v>
      </c>
    </row>
    <row r="86" spans="1:11" s="6" customFormat="1" x14ac:dyDescent="0.35">
      <c r="A86" s="32" t="s">
        <v>155</v>
      </c>
      <c r="B86" s="15" t="s">
        <v>418</v>
      </c>
      <c r="C86" s="16" t="s">
        <v>420</v>
      </c>
      <c r="D86" s="15" t="s">
        <v>10</v>
      </c>
      <c r="E86" s="17">
        <v>142.94</v>
      </c>
      <c r="F86" s="18"/>
      <c r="G86" s="18">
        <f t="shared" si="14"/>
        <v>0</v>
      </c>
      <c r="H86" s="33">
        <f t="shared" si="15"/>
        <v>0</v>
      </c>
    </row>
    <row r="87" spans="1:11" s="6" customFormat="1" x14ac:dyDescent="0.35">
      <c r="A87" s="32" t="s">
        <v>156</v>
      </c>
      <c r="B87" s="15" t="s">
        <v>419</v>
      </c>
      <c r="C87" s="16" t="s">
        <v>421</v>
      </c>
      <c r="D87" s="15" t="s">
        <v>10</v>
      </c>
      <c r="E87" s="17">
        <v>530.1</v>
      </c>
      <c r="F87" s="18"/>
      <c r="G87" s="18">
        <f t="shared" si="14"/>
        <v>0</v>
      </c>
      <c r="H87" s="33">
        <f t="shared" si="15"/>
        <v>0</v>
      </c>
    </row>
    <row r="88" spans="1:11" s="6" customFormat="1" x14ac:dyDescent="0.35">
      <c r="A88" s="30">
        <v>11</v>
      </c>
      <c r="B88" s="89" t="s">
        <v>351</v>
      </c>
      <c r="C88" s="89"/>
      <c r="D88" s="89"/>
      <c r="E88" s="89"/>
      <c r="F88" s="89"/>
      <c r="G88" s="89"/>
      <c r="H88" s="31">
        <f>SUM(H89:H103)</f>
        <v>0</v>
      </c>
    </row>
    <row r="89" spans="1:11" s="6" customFormat="1" ht="26" x14ac:dyDescent="0.35">
      <c r="A89" s="32" t="s">
        <v>172</v>
      </c>
      <c r="B89" s="15" t="s">
        <v>158</v>
      </c>
      <c r="C89" s="16" t="s">
        <v>159</v>
      </c>
      <c r="D89" s="15" t="s">
        <v>3</v>
      </c>
      <c r="E89" s="17">
        <v>18</v>
      </c>
      <c r="F89" s="18"/>
      <c r="G89" s="18">
        <f t="shared" ref="G89:G103" si="16">1.2073*F89</f>
        <v>0</v>
      </c>
      <c r="H89" s="33">
        <f t="shared" ref="H89:H103" si="17">E89*G89</f>
        <v>0</v>
      </c>
    </row>
    <row r="90" spans="1:11" s="6" customFormat="1" x14ac:dyDescent="0.35">
      <c r="A90" s="32" t="s">
        <v>177</v>
      </c>
      <c r="B90" s="15" t="s">
        <v>173</v>
      </c>
      <c r="C90" s="16" t="s">
        <v>466</v>
      </c>
      <c r="D90" s="15" t="s">
        <v>46</v>
      </c>
      <c r="E90" s="17">
        <v>7</v>
      </c>
      <c r="F90" s="18"/>
      <c r="G90" s="18">
        <f t="shared" si="16"/>
        <v>0</v>
      </c>
      <c r="H90" s="33">
        <f t="shared" si="17"/>
        <v>0</v>
      </c>
    </row>
    <row r="91" spans="1:11" s="6" customFormat="1" x14ac:dyDescent="0.35">
      <c r="A91" s="32" t="s">
        <v>178</v>
      </c>
      <c r="B91" s="15" t="s">
        <v>174</v>
      </c>
      <c r="C91" s="16" t="s">
        <v>467</v>
      </c>
      <c r="D91" s="15" t="s">
        <v>46</v>
      </c>
      <c r="E91" s="17">
        <v>25</v>
      </c>
      <c r="F91" s="18"/>
      <c r="G91" s="18">
        <f t="shared" si="16"/>
        <v>0</v>
      </c>
      <c r="H91" s="33">
        <f t="shared" si="17"/>
        <v>0</v>
      </c>
    </row>
    <row r="92" spans="1:11" s="6" customFormat="1" x14ac:dyDescent="0.35">
      <c r="A92" s="32" t="s">
        <v>179</v>
      </c>
      <c r="B92" s="15" t="s">
        <v>175</v>
      </c>
      <c r="C92" s="16" t="s">
        <v>468</v>
      </c>
      <c r="D92" s="15" t="s">
        <v>46</v>
      </c>
      <c r="E92" s="17">
        <v>6</v>
      </c>
      <c r="F92" s="18"/>
      <c r="G92" s="18">
        <f t="shared" si="16"/>
        <v>0</v>
      </c>
      <c r="H92" s="33">
        <f t="shared" si="17"/>
        <v>0</v>
      </c>
    </row>
    <row r="93" spans="1:11" s="6" customFormat="1" x14ac:dyDescent="0.35">
      <c r="A93" s="32" t="s">
        <v>180</v>
      </c>
      <c r="B93" s="15" t="s">
        <v>277</v>
      </c>
      <c r="C93" s="16" t="s">
        <v>278</v>
      </c>
      <c r="D93" s="15" t="s">
        <v>46</v>
      </c>
      <c r="E93" s="17">
        <v>18</v>
      </c>
      <c r="F93" s="18"/>
      <c r="G93" s="18">
        <f t="shared" si="16"/>
        <v>0</v>
      </c>
      <c r="H93" s="33">
        <f t="shared" si="17"/>
        <v>0</v>
      </c>
    </row>
    <row r="94" spans="1:11" s="6" customFormat="1" ht="14.5" customHeight="1" x14ac:dyDescent="0.35">
      <c r="A94" s="32" t="s">
        <v>181</v>
      </c>
      <c r="B94" s="15" t="s">
        <v>176</v>
      </c>
      <c r="C94" s="16" t="s">
        <v>407</v>
      </c>
      <c r="D94" s="15" t="s">
        <v>46</v>
      </c>
      <c r="E94" s="17">
        <v>2</v>
      </c>
      <c r="F94" s="18"/>
      <c r="G94" s="18">
        <f t="shared" si="16"/>
        <v>0</v>
      </c>
      <c r="H94" s="33">
        <f t="shared" si="17"/>
        <v>0</v>
      </c>
    </row>
    <row r="95" spans="1:11" s="6" customFormat="1" ht="14.5" customHeight="1" x14ac:dyDescent="0.35">
      <c r="A95" s="32" t="s">
        <v>182</v>
      </c>
      <c r="B95" s="15" t="s">
        <v>239</v>
      </c>
      <c r="C95" s="16" t="s">
        <v>408</v>
      </c>
      <c r="D95" s="15" t="s">
        <v>46</v>
      </c>
      <c r="E95" s="17">
        <v>7</v>
      </c>
      <c r="F95" s="18"/>
      <c r="G95" s="18">
        <f t="shared" si="16"/>
        <v>0</v>
      </c>
      <c r="H95" s="33">
        <f t="shared" si="17"/>
        <v>0</v>
      </c>
    </row>
    <row r="96" spans="1:11" s="6" customFormat="1" ht="14.5" customHeight="1" x14ac:dyDescent="0.35">
      <c r="A96" s="32" t="s">
        <v>183</v>
      </c>
      <c r="B96" s="15" t="s">
        <v>240</v>
      </c>
      <c r="C96" s="16" t="s">
        <v>409</v>
      </c>
      <c r="D96" s="15" t="s">
        <v>46</v>
      </c>
      <c r="E96" s="17">
        <v>4</v>
      </c>
      <c r="F96" s="18"/>
      <c r="G96" s="18">
        <f t="shared" si="16"/>
        <v>0</v>
      </c>
      <c r="H96" s="33">
        <f t="shared" si="17"/>
        <v>0</v>
      </c>
    </row>
    <row r="97" spans="1:8" s="6" customFormat="1" ht="14.5" customHeight="1" x14ac:dyDescent="0.35">
      <c r="A97" s="32" t="s">
        <v>245</v>
      </c>
      <c r="B97" s="15" t="s">
        <v>241</v>
      </c>
      <c r="C97" s="16" t="s">
        <v>410</v>
      </c>
      <c r="D97" s="15" t="s">
        <v>46</v>
      </c>
      <c r="E97" s="17">
        <v>2</v>
      </c>
      <c r="F97" s="18"/>
      <c r="G97" s="18">
        <f t="shared" si="16"/>
        <v>0</v>
      </c>
      <c r="H97" s="33">
        <f t="shared" si="17"/>
        <v>0</v>
      </c>
    </row>
    <row r="98" spans="1:8" s="6" customFormat="1" ht="26" x14ac:dyDescent="0.35">
      <c r="A98" s="32" t="s">
        <v>246</v>
      </c>
      <c r="B98" s="15" t="s">
        <v>242</v>
      </c>
      <c r="C98" s="16" t="s">
        <v>243</v>
      </c>
      <c r="D98" s="15" t="s">
        <v>46</v>
      </c>
      <c r="E98" s="17">
        <v>1</v>
      </c>
      <c r="F98" s="18"/>
      <c r="G98" s="18">
        <f t="shared" si="16"/>
        <v>0</v>
      </c>
      <c r="H98" s="33">
        <f t="shared" si="17"/>
        <v>0</v>
      </c>
    </row>
    <row r="99" spans="1:8" s="6" customFormat="1" x14ac:dyDescent="0.35">
      <c r="A99" s="32" t="s">
        <v>247</v>
      </c>
      <c r="B99" s="15" t="s">
        <v>244</v>
      </c>
      <c r="C99" s="16" t="s">
        <v>469</v>
      </c>
      <c r="D99" s="15" t="s">
        <v>46</v>
      </c>
      <c r="E99" s="17">
        <v>1</v>
      </c>
      <c r="F99" s="18"/>
      <c r="G99" s="18">
        <f t="shared" si="16"/>
        <v>0</v>
      </c>
      <c r="H99" s="33">
        <f t="shared" si="17"/>
        <v>0</v>
      </c>
    </row>
    <row r="100" spans="1:8" s="6" customFormat="1" x14ac:dyDescent="0.35">
      <c r="A100" s="32" t="s">
        <v>248</v>
      </c>
      <c r="B100" s="15" t="s">
        <v>285</v>
      </c>
      <c r="C100" s="16" t="s">
        <v>286</v>
      </c>
      <c r="D100" s="15" t="s">
        <v>46</v>
      </c>
      <c r="E100" s="17">
        <v>5</v>
      </c>
      <c r="F100" s="18"/>
      <c r="G100" s="18">
        <f t="shared" si="16"/>
        <v>0</v>
      </c>
      <c r="H100" s="33">
        <f t="shared" si="17"/>
        <v>0</v>
      </c>
    </row>
    <row r="101" spans="1:8" s="6" customFormat="1" x14ac:dyDescent="0.35">
      <c r="A101" s="32" t="s">
        <v>249</v>
      </c>
      <c r="B101" s="15" t="s">
        <v>287</v>
      </c>
      <c r="C101" s="16" t="s">
        <v>288</v>
      </c>
      <c r="D101" s="15" t="s">
        <v>46</v>
      </c>
      <c r="E101" s="17">
        <v>5</v>
      </c>
      <c r="F101" s="18"/>
      <c r="G101" s="18">
        <f t="shared" si="16"/>
        <v>0</v>
      </c>
      <c r="H101" s="33">
        <f t="shared" si="17"/>
        <v>0</v>
      </c>
    </row>
    <row r="102" spans="1:8" s="6" customFormat="1" x14ac:dyDescent="0.35">
      <c r="A102" s="32" t="s">
        <v>290</v>
      </c>
      <c r="B102" s="15" t="s">
        <v>289</v>
      </c>
      <c r="C102" s="16" t="s">
        <v>471</v>
      </c>
      <c r="D102" s="15" t="s">
        <v>31</v>
      </c>
      <c r="E102" s="17">
        <v>50</v>
      </c>
      <c r="F102" s="18"/>
      <c r="G102" s="18">
        <f t="shared" si="16"/>
        <v>0</v>
      </c>
      <c r="H102" s="33">
        <f t="shared" si="17"/>
        <v>0</v>
      </c>
    </row>
    <row r="103" spans="1:8" s="6" customFormat="1" ht="16" customHeight="1" x14ac:dyDescent="0.35">
      <c r="A103" s="32" t="s">
        <v>291</v>
      </c>
      <c r="B103" s="15" t="s">
        <v>352</v>
      </c>
      <c r="C103" s="16" t="s">
        <v>470</v>
      </c>
      <c r="D103" s="15" t="s">
        <v>31</v>
      </c>
      <c r="E103" s="17">
        <v>25</v>
      </c>
      <c r="F103" s="18"/>
      <c r="G103" s="18">
        <f t="shared" si="16"/>
        <v>0</v>
      </c>
      <c r="H103" s="33">
        <f t="shared" si="17"/>
        <v>0</v>
      </c>
    </row>
    <row r="104" spans="1:8" x14ac:dyDescent="0.35">
      <c r="A104" s="30">
        <v>12</v>
      </c>
      <c r="B104" s="89" t="s">
        <v>87</v>
      </c>
      <c r="C104" s="89"/>
      <c r="D104" s="89"/>
      <c r="E104" s="89"/>
      <c r="F104" s="89"/>
      <c r="G104" s="89"/>
      <c r="H104" s="31">
        <f>SUM(H105:H119)</f>
        <v>0</v>
      </c>
    </row>
    <row r="105" spans="1:8" s="6" customFormat="1" x14ac:dyDescent="0.35">
      <c r="A105" s="32" t="s">
        <v>282</v>
      </c>
      <c r="B105" s="15" t="s">
        <v>279</v>
      </c>
      <c r="C105" s="16" t="s">
        <v>472</v>
      </c>
      <c r="D105" s="15" t="s">
        <v>31</v>
      </c>
      <c r="E105" s="17">
        <v>20</v>
      </c>
      <c r="F105" s="18"/>
      <c r="G105" s="18">
        <f t="shared" ref="G105:G119" si="18">1.2073*F105</f>
        <v>0</v>
      </c>
      <c r="H105" s="33">
        <f t="shared" ref="H105:H119" si="19">E105*G105</f>
        <v>0</v>
      </c>
    </row>
    <row r="106" spans="1:8" s="6" customFormat="1" x14ac:dyDescent="0.35">
      <c r="A106" s="32" t="s">
        <v>283</v>
      </c>
      <c r="B106" s="15" t="s">
        <v>280</v>
      </c>
      <c r="C106" s="16" t="s">
        <v>473</v>
      </c>
      <c r="D106" s="15" t="s">
        <v>31</v>
      </c>
      <c r="E106" s="17">
        <v>20</v>
      </c>
      <c r="F106" s="18"/>
      <c r="G106" s="18">
        <f t="shared" si="18"/>
        <v>0</v>
      </c>
      <c r="H106" s="33">
        <f t="shared" si="19"/>
        <v>0</v>
      </c>
    </row>
    <row r="107" spans="1:8" s="6" customFormat="1" x14ac:dyDescent="0.35">
      <c r="A107" s="32" t="s">
        <v>284</v>
      </c>
      <c r="B107" s="15" t="s">
        <v>281</v>
      </c>
      <c r="C107" s="16" t="s">
        <v>474</v>
      </c>
      <c r="D107" s="15" t="s">
        <v>31</v>
      </c>
      <c r="E107" s="17">
        <v>15</v>
      </c>
      <c r="F107" s="18"/>
      <c r="G107" s="18">
        <f t="shared" si="18"/>
        <v>0</v>
      </c>
      <c r="H107" s="33">
        <f t="shared" si="19"/>
        <v>0</v>
      </c>
    </row>
    <row r="108" spans="1:8" s="6" customFormat="1" x14ac:dyDescent="0.35">
      <c r="A108" s="32" t="s">
        <v>306</v>
      </c>
      <c r="B108" s="15" t="s">
        <v>292</v>
      </c>
      <c r="C108" s="16" t="s">
        <v>475</v>
      </c>
      <c r="D108" s="15" t="s">
        <v>46</v>
      </c>
      <c r="E108" s="17">
        <v>1</v>
      </c>
      <c r="F108" s="18"/>
      <c r="G108" s="18">
        <f t="shared" si="18"/>
        <v>0</v>
      </c>
      <c r="H108" s="33">
        <f t="shared" si="19"/>
        <v>0</v>
      </c>
    </row>
    <row r="109" spans="1:8" s="6" customFormat="1" x14ac:dyDescent="0.35">
      <c r="A109" s="32" t="s">
        <v>307</v>
      </c>
      <c r="B109" s="15" t="s">
        <v>293</v>
      </c>
      <c r="C109" s="16" t="s">
        <v>476</v>
      </c>
      <c r="D109" s="15" t="s">
        <v>46</v>
      </c>
      <c r="E109" s="17">
        <v>6</v>
      </c>
      <c r="F109" s="18"/>
      <c r="G109" s="18">
        <f t="shared" si="18"/>
        <v>0</v>
      </c>
      <c r="H109" s="33">
        <f t="shared" si="19"/>
        <v>0</v>
      </c>
    </row>
    <row r="110" spans="1:8" s="6" customFormat="1" ht="26" x14ac:dyDescent="0.35">
      <c r="A110" s="32" t="s">
        <v>308</v>
      </c>
      <c r="B110" s="15" t="s">
        <v>294</v>
      </c>
      <c r="C110" s="16" t="s">
        <v>295</v>
      </c>
      <c r="D110" s="15" t="s">
        <v>46</v>
      </c>
      <c r="E110" s="17">
        <v>2</v>
      </c>
      <c r="F110" s="18"/>
      <c r="G110" s="18">
        <f t="shared" si="18"/>
        <v>0</v>
      </c>
      <c r="H110" s="33">
        <f t="shared" si="19"/>
        <v>0</v>
      </c>
    </row>
    <row r="111" spans="1:8" s="6" customFormat="1" ht="14" customHeight="1" x14ac:dyDescent="0.35">
      <c r="A111" s="32" t="s">
        <v>309</v>
      </c>
      <c r="B111" s="15" t="s">
        <v>296</v>
      </c>
      <c r="C111" s="16" t="s">
        <v>477</v>
      </c>
      <c r="D111" s="15" t="s">
        <v>46</v>
      </c>
      <c r="E111" s="17">
        <v>5</v>
      </c>
      <c r="F111" s="18"/>
      <c r="G111" s="18">
        <f t="shared" si="18"/>
        <v>0</v>
      </c>
      <c r="H111" s="33">
        <f t="shared" si="19"/>
        <v>0</v>
      </c>
    </row>
    <row r="112" spans="1:8" s="6" customFormat="1" ht="14" customHeight="1" x14ac:dyDescent="0.35">
      <c r="A112" s="32" t="s">
        <v>310</v>
      </c>
      <c r="B112" s="15" t="s">
        <v>297</v>
      </c>
      <c r="C112" s="16" t="s">
        <v>478</v>
      </c>
      <c r="D112" s="15" t="s">
        <v>46</v>
      </c>
      <c r="E112" s="17">
        <v>5</v>
      </c>
      <c r="F112" s="18"/>
      <c r="G112" s="18">
        <f t="shared" si="18"/>
        <v>0</v>
      </c>
      <c r="H112" s="33">
        <f t="shared" si="19"/>
        <v>0</v>
      </c>
    </row>
    <row r="113" spans="1:8" s="6" customFormat="1" ht="14" customHeight="1" x14ac:dyDescent="0.35">
      <c r="A113" s="32" t="s">
        <v>311</v>
      </c>
      <c r="B113" s="15" t="s">
        <v>298</v>
      </c>
      <c r="C113" s="16" t="s">
        <v>479</v>
      </c>
      <c r="D113" s="15" t="s">
        <v>46</v>
      </c>
      <c r="E113" s="17">
        <v>5</v>
      </c>
      <c r="F113" s="18"/>
      <c r="G113" s="18">
        <f t="shared" si="18"/>
        <v>0</v>
      </c>
      <c r="H113" s="33">
        <f t="shared" si="19"/>
        <v>0</v>
      </c>
    </row>
    <row r="114" spans="1:8" s="6" customFormat="1" ht="14" customHeight="1" x14ac:dyDescent="0.35">
      <c r="A114" s="32" t="s">
        <v>312</v>
      </c>
      <c r="B114" s="15" t="s">
        <v>299</v>
      </c>
      <c r="C114" s="16" t="s">
        <v>480</v>
      </c>
      <c r="D114" s="15" t="s">
        <v>46</v>
      </c>
      <c r="E114" s="17">
        <v>5</v>
      </c>
      <c r="F114" s="18"/>
      <c r="G114" s="18">
        <f t="shared" si="18"/>
        <v>0</v>
      </c>
      <c r="H114" s="33">
        <f t="shared" si="19"/>
        <v>0</v>
      </c>
    </row>
    <row r="115" spans="1:8" s="6" customFormat="1" ht="14" customHeight="1" x14ac:dyDescent="0.35">
      <c r="A115" s="32" t="s">
        <v>313</v>
      </c>
      <c r="B115" s="15" t="s">
        <v>300</v>
      </c>
      <c r="C115" s="16" t="s">
        <v>481</v>
      </c>
      <c r="D115" s="15" t="s">
        <v>46</v>
      </c>
      <c r="E115" s="17">
        <v>5</v>
      </c>
      <c r="F115" s="18"/>
      <c r="G115" s="18">
        <f t="shared" si="18"/>
        <v>0</v>
      </c>
      <c r="H115" s="33">
        <f t="shared" si="19"/>
        <v>0</v>
      </c>
    </row>
    <row r="116" spans="1:8" s="6" customFormat="1" ht="12.5" customHeight="1" x14ac:dyDescent="0.35">
      <c r="A116" s="32" t="s">
        <v>314</v>
      </c>
      <c r="B116" s="15" t="s">
        <v>301</v>
      </c>
      <c r="C116" s="16" t="s">
        <v>482</v>
      </c>
      <c r="D116" s="15" t="s">
        <v>46</v>
      </c>
      <c r="E116" s="17">
        <v>5</v>
      </c>
      <c r="F116" s="18"/>
      <c r="G116" s="18">
        <f t="shared" si="18"/>
        <v>0</v>
      </c>
      <c r="H116" s="33">
        <f t="shared" si="19"/>
        <v>0</v>
      </c>
    </row>
    <row r="117" spans="1:8" s="6" customFormat="1" ht="12.5" customHeight="1" x14ac:dyDescent="0.35">
      <c r="A117" s="32" t="s">
        <v>315</v>
      </c>
      <c r="B117" s="15" t="s">
        <v>302</v>
      </c>
      <c r="C117" s="16" t="s">
        <v>483</v>
      </c>
      <c r="D117" s="15" t="s">
        <v>46</v>
      </c>
      <c r="E117" s="17">
        <v>5</v>
      </c>
      <c r="F117" s="18"/>
      <c r="G117" s="18">
        <f t="shared" si="18"/>
        <v>0</v>
      </c>
      <c r="H117" s="33">
        <f t="shared" si="19"/>
        <v>0</v>
      </c>
    </row>
    <row r="118" spans="1:8" s="6" customFormat="1" x14ac:dyDescent="0.35">
      <c r="A118" s="32" t="s">
        <v>316</v>
      </c>
      <c r="B118" s="15" t="s">
        <v>303</v>
      </c>
      <c r="C118" s="16" t="s">
        <v>484</v>
      </c>
      <c r="D118" s="15" t="s">
        <v>46</v>
      </c>
      <c r="E118" s="17">
        <v>5</v>
      </c>
      <c r="F118" s="18"/>
      <c r="G118" s="18">
        <f t="shared" si="18"/>
        <v>0</v>
      </c>
      <c r="H118" s="33">
        <f t="shared" si="19"/>
        <v>0</v>
      </c>
    </row>
    <row r="119" spans="1:8" s="6" customFormat="1" x14ac:dyDescent="0.35">
      <c r="A119" s="32" t="s">
        <v>317</v>
      </c>
      <c r="B119" s="15" t="s">
        <v>304</v>
      </c>
      <c r="C119" s="16" t="s">
        <v>305</v>
      </c>
      <c r="D119" s="15" t="s">
        <v>46</v>
      </c>
      <c r="E119" s="17">
        <v>1</v>
      </c>
      <c r="F119" s="18"/>
      <c r="G119" s="18">
        <f t="shared" si="18"/>
        <v>0</v>
      </c>
      <c r="H119" s="33">
        <f t="shared" si="19"/>
        <v>0</v>
      </c>
    </row>
    <row r="120" spans="1:8" x14ac:dyDescent="0.35">
      <c r="A120" s="30">
        <v>13</v>
      </c>
      <c r="B120" s="89" t="s">
        <v>88</v>
      </c>
      <c r="C120" s="89"/>
      <c r="D120" s="89"/>
      <c r="E120" s="89"/>
      <c r="F120" s="89"/>
      <c r="G120" s="89"/>
      <c r="H120" s="31">
        <f>SUM(H121:H136)</f>
        <v>0</v>
      </c>
    </row>
    <row r="121" spans="1:8" s="6" customFormat="1" ht="26" x14ac:dyDescent="0.35">
      <c r="A121" s="32" t="s">
        <v>267</v>
      </c>
      <c r="B121" s="15" t="s">
        <v>422</v>
      </c>
      <c r="C121" s="16" t="s">
        <v>424</v>
      </c>
      <c r="D121" s="15" t="s">
        <v>46</v>
      </c>
      <c r="E121" s="17">
        <v>1</v>
      </c>
      <c r="F121" s="18"/>
      <c r="G121" s="18">
        <f>1.2073*F121</f>
        <v>0</v>
      </c>
      <c r="H121" s="33">
        <f>E121*G121</f>
        <v>0</v>
      </c>
    </row>
    <row r="122" spans="1:8" s="6" customFormat="1" ht="26" x14ac:dyDescent="0.35">
      <c r="A122" s="32" t="s">
        <v>268</v>
      </c>
      <c r="B122" s="15" t="s">
        <v>423</v>
      </c>
      <c r="C122" s="16" t="s">
        <v>425</v>
      </c>
      <c r="D122" s="15" t="s">
        <v>46</v>
      </c>
      <c r="E122" s="17">
        <v>1</v>
      </c>
      <c r="F122" s="18"/>
      <c r="G122" s="18">
        <f>1.2073*F122</f>
        <v>0</v>
      </c>
      <c r="H122" s="33">
        <f>E122*G122</f>
        <v>0</v>
      </c>
    </row>
    <row r="123" spans="1:8" s="6" customFormat="1" ht="26" x14ac:dyDescent="0.35">
      <c r="A123" s="32" t="s">
        <v>269</v>
      </c>
      <c r="B123" s="15" t="s">
        <v>426</v>
      </c>
      <c r="C123" s="16" t="s">
        <v>427</v>
      </c>
      <c r="D123" s="15" t="s">
        <v>46</v>
      </c>
      <c r="E123" s="17">
        <v>1</v>
      </c>
      <c r="F123" s="18"/>
      <c r="G123" s="18">
        <f>1.2073*F123</f>
        <v>0</v>
      </c>
      <c r="H123" s="33">
        <f>E123*G123</f>
        <v>0</v>
      </c>
    </row>
    <row r="124" spans="1:8" s="6" customFormat="1" ht="26" x14ac:dyDescent="0.35">
      <c r="A124" s="32" t="s">
        <v>325</v>
      </c>
      <c r="B124" s="15" t="s">
        <v>318</v>
      </c>
      <c r="C124" s="16" t="s">
        <v>389</v>
      </c>
      <c r="D124" s="15" t="s">
        <v>46</v>
      </c>
      <c r="E124" s="17">
        <v>2</v>
      </c>
      <c r="F124" s="18"/>
      <c r="G124" s="18">
        <f t="shared" ref="G124:G136" si="20">1.2073*F124</f>
        <v>0</v>
      </c>
      <c r="H124" s="33">
        <f t="shared" ref="H124:H136" si="21">E124*G124</f>
        <v>0</v>
      </c>
    </row>
    <row r="125" spans="1:8" s="6" customFormat="1" ht="26" x14ac:dyDescent="0.35">
      <c r="A125" s="32" t="s">
        <v>326</v>
      </c>
      <c r="B125" s="15" t="s">
        <v>319</v>
      </c>
      <c r="C125" s="16" t="s">
        <v>320</v>
      </c>
      <c r="D125" s="15" t="s">
        <v>31</v>
      </c>
      <c r="E125" s="17">
        <v>14.41</v>
      </c>
      <c r="F125" s="18"/>
      <c r="G125" s="18">
        <f t="shared" si="20"/>
        <v>0</v>
      </c>
      <c r="H125" s="33">
        <f t="shared" si="21"/>
        <v>0</v>
      </c>
    </row>
    <row r="126" spans="1:8" s="6" customFormat="1" ht="26" x14ac:dyDescent="0.35">
      <c r="A126" s="32" t="s">
        <v>327</v>
      </c>
      <c r="B126" s="15" t="s">
        <v>321</v>
      </c>
      <c r="C126" s="16" t="s">
        <v>322</v>
      </c>
      <c r="D126" s="15" t="s">
        <v>31</v>
      </c>
      <c r="E126" s="17">
        <v>6.84</v>
      </c>
      <c r="F126" s="18"/>
      <c r="G126" s="18">
        <f t="shared" si="20"/>
        <v>0</v>
      </c>
      <c r="H126" s="33">
        <f t="shared" si="21"/>
        <v>0</v>
      </c>
    </row>
    <row r="127" spans="1:8" s="6" customFormat="1" ht="26" x14ac:dyDescent="0.35">
      <c r="A127" s="32" t="s">
        <v>328</v>
      </c>
      <c r="B127" s="15" t="s">
        <v>323</v>
      </c>
      <c r="C127" s="16" t="s">
        <v>324</v>
      </c>
      <c r="D127" s="15" t="s">
        <v>31</v>
      </c>
      <c r="E127" s="17">
        <v>13.68</v>
      </c>
      <c r="F127" s="18"/>
      <c r="G127" s="18">
        <f t="shared" si="20"/>
        <v>0</v>
      </c>
      <c r="H127" s="33">
        <f t="shared" si="21"/>
        <v>0</v>
      </c>
    </row>
    <row r="128" spans="1:8" s="6" customFormat="1" ht="26" x14ac:dyDescent="0.35">
      <c r="A128" s="32" t="s">
        <v>333</v>
      </c>
      <c r="B128" s="15" t="s">
        <v>329</v>
      </c>
      <c r="C128" s="16" t="s">
        <v>338</v>
      </c>
      <c r="D128" s="15" t="s">
        <v>46</v>
      </c>
      <c r="E128" s="17">
        <v>8</v>
      </c>
      <c r="F128" s="18"/>
      <c r="G128" s="18">
        <f t="shared" si="20"/>
        <v>0</v>
      </c>
      <c r="H128" s="33">
        <f t="shared" si="21"/>
        <v>0</v>
      </c>
    </row>
    <row r="129" spans="1:8" s="6" customFormat="1" ht="26" x14ac:dyDescent="0.35">
      <c r="A129" s="32" t="s">
        <v>334</v>
      </c>
      <c r="B129" s="15" t="s">
        <v>330</v>
      </c>
      <c r="C129" s="16" t="s">
        <v>339</v>
      </c>
      <c r="D129" s="15" t="s">
        <v>46</v>
      </c>
      <c r="E129" s="17">
        <v>9</v>
      </c>
      <c r="F129" s="18"/>
      <c r="G129" s="18">
        <f t="shared" si="20"/>
        <v>0</v>
      </c>
      <c r="H129" s="33">
        <f t="shared" si="21"/>
        <v>0</v>
      </c>
    </row>
    <row r="130" spans="1:8" s="6" customFormat="1" ht="26" x14ac:dyDescent="0.35">
      <c r="A130" s="32" t="s">
        <v>335</v>
      </c>
      <c r="B130" s="15" t="s">
        <v>331</v>
      </c>
      <c r="C130" s="16" t="s">
        <v>340</v>
      </c>
      <c r="D130" s="15" t="s">
        <v>46</v>
      </c>
      <c r="E130" s="17">
        <v>4</v>
      </c>
      <c r="F130" s="18"/>
      <c r="G130" s="18">
        <f t="shared" si="20"/>
        <v>0</v>
      </c>
      <c r="H130" s="33">
        <f t="shared" si="21"/>
        <v>0</v>
      </c>
    </row>
    <row r="131" spans="1:8" s="6" customFormat="1" ht="26" x14ac:dyDescent="0.35">
      <c r="A131" s="32" t="s">
        <v>336</v>
      </c>
      <c r="B131" s="15" t="s">
        <v>332</v>
      </c>
      <c r="C131" s="16" t="s">
        <v>341</v>
      </c>
      <c r="D131" s="15" t="s">
        <v>46</v>
      </c>
      <c r="E131" s="17">
        <v>3</v>
      </c>
      <c r="F131" s="18"/>
      <c r="G131" s="18">
        <f t="shared" si="20"/>
        <v>0</v>
      </c>
      <c r="H131" s="33">
        <f t="shared" si="21"/>
        <v>0</v>
      </c>
    </row>
    <row r="132" spans="1:8" s="6" customFormat="1" ht="26" x14ac:dyDescent="0.35">
      <c r="A132" s="32" t="s">
        <v>337</v>
      </c>
      <c r="B132" s="15" t="s">
        <v>372</v>
      </c>
      <c r="C132" s="16" t="s">
        <v>373</v>
      </c>
      <c r="D132" s="15" t="s">
        <v>46</v>
      </c>
      <c r="E132" s="17">
        <v>4</v>
      </c>
      <c r="F132" s="18"/>
      <c r="G132" s="18">
        <f t="shared" si="20"/>
        <v>0</v>
      </c>
      <c r="H132" s="33">
        <f t="shared" si="21"/>
        <v>0</v>
      </c>
    </row>
    <row r="133" spans="1:8" s="6" customFormat="1" ht="26" x14ac:dyDescent="0.35">
      <c r="A133" s="32" t="s">
        <v>344</v>
      </c>
      <c r="B133" s="15" t="s">
        <v>342</v>
      </c>
      <c r="C133" s="16" t="s">
        <v>343</v>
      </c>
      <c r="D133" s="15" t="s">
        <v>46</v>
      </c>
      <c r="E133" s="17">
        <v>1</v>
      </c>
      <c r="F133" s="18"/>
      <c r="G133" s="18">
        <f t="shared" si="20"/>
        <v>0</v>
      </c>
      <c r="H133" s="33">
        <f t="shared" si="21"/>
        <v>0</v>
      </c>
    </row>
    <row r="134" spans="1:8" s="6" customFormat="1" ht="26" x14ac:dyDescent="0.35">
      <c r="A134" s="32" t="s">
        <v>349</v>
      </c>
      <c r="B134" s="15" t="s">
        <v>345</v>
      </c>
      <c r="C134" s="16" t="s">
        <v>346</v>
      </c>
      <c r="D134" s="15" t="s">
        <v>46</v>
      </c>
      <c r="E134" s="17">
        <v>2</v>
      </c>
      <c r="F134" s="18"/>
      <c r="G134" s="18">
        <f t="shared" si="20"/>
        <v>0</v>
      </c>
      <c r="H134" s="33">
        <f t="shared" si="21"/>
        <v>0</v>
      </c>
    </row>
    <row r="135" spans="1:8" s="6" customFormat="1" ht="26" x14ac:dyDescent="0.35">
      <c r="A135" s="32" t="s">
        <v>350</v>
      </c>
      <c r="B135" s="15" t="s">
        <v>347</v>
      </c>
      <c r="C135" s="16" t="s">
        <v>348</v>
      </c>
      <c r="D135" s="15" t="s">
        <v>46</v>
      </c>
      <c r="E135" s="17">
        <v>2</v>
      </c>
      <c r="F135" s="18"/>
      <c r="G135" s="18">
        <f t="shared" si="20"/>
        <v>0</v>
      </c>
      <c r="H135" s="33">
        <f t="shared" si="21"/>
        <v>0</v>
      </c>
    </row>
    <row r="136" spans="1:8" s="6" customFormat="1" ht="26" x14ac:dyDescent="0.35">
      <c r="A136" s="32" t="s">
        <v>375</v>
      </c>
      <c r="B136" s="15" t="s">
        <v>374</v>
      </c>
      <c r="C136" s="16" t="s">
        <v>390</v>
      </c>
      <c r="D136" s="15" t="s">
        <v>46</v>
      </c>
      <c r="E136" s="17">
        <v>3</v>
      </c>
      <c r="F136" s="18"/>
      <c r="G136" s="18">
        <f t="shared" si="20"/>
        <v>0</v>
      </c>
      <c r="H136" s="33">
        <f t="shared" si="21"/>
        <v>0</v>
      </c>
    </row>
    <row r="137" spans="1:8" x14ac:dyDescent="0.35">
      <c r="A137" s="30">
        <v>14</v>
      </c>
      <c r="B137" s="89" t="s">
        <v>89</v>
      </c>
      <c r="C137" s="89"/>
      <c r="D137" s="89"/>
      <c r="E137" s="89"/>
      <c r="F137" s="89"/>
      <c r="G137" s="89"/>
      <c r="H137" s="31">
        <f>SUM(H138:H142)</f>
        <v>0</v>
      </c>
    </row>
    <row r="138" spans="1:8" s="6" customFormat="1" x14ac:dyDescent="0.35">
      <c r="A138" s="32" t="s">
        <v>250</v>
      </c>
      <c r="B138" s="15" t="s">
        <v>184</v>
      </c>
      <c r="C138" s="16" t="s">
        <v>485</v>
      </c>
      <c r="D138" s="15" t="s">
        <v>46</v>
      </c>
      <c r="E138" s="17">
        <v>8</v>
      </c>
      <c r="F138" s="22"/>
      <c r="G138" s="22">
        <f>1.2073*F138</f>
        <v>0</v>
      </c>
      <c r="H138" s="35">
        <f>E138*G138</f>
        <v>0</v>
      </c>
    </row>
    <row r="139" spans="1:8" s="6" customFormat="1" x14ac:dyDescent="0.35">
      <c r="A139" s="32" t="s">
        <v>251</v>
      </c>
      <c r="B139" s="15" t="s">
        <v>185</v>
      </c>
      <c r="C139" s="16" t="s">
        <v>486</v>
      </c>
      <c r="D139" s="15" t="s">
        <v>46</v>
      </c>
      <c r="E139" s="17">
        <v>4</v>
      </c>
      <c r="F139" s="22"/>
      <c r="G139" s="22">
        <f t="shared" ref="G139:G151" si="22">1.2073*F139</f>
        <v>0</v>
      </c>
      <c r="H139" s="35">
        <f t="shared" ref="H139:H142" si="23">E139*G139</f>
        <v>0</v>
      </c>
    </row>
    <row r="140" spans="1:8" s="6" customFormat="1" x14ac:dyDescent="0.35">
      <c r="A140" s="32" t="s">
        <v>252</v>
      </c>
      <c r="B140" s="15" t="s">
        <v>234</v>
      </c>
      <c r="C140" s="16" t="s">
        <v>230</v>
      </c>
      <c r="D140" s="15" t="s">
        <v>46</v>
      </c>
      <c r="E140" s="17">
        <v>8</v>
      </c>
      <c r="F140" s="22"/>
      <c r="G140" s="22">
        <f t="shared" si="22"/>
        <v>0</v>
      </c>
      <c r="H140" s="35">
        <f t="shared" si="23"/>
        <v>0</v>
      </c>
    </row>
    <row r="141" spans="1:8" s="6" customFormat="1" ht="15.5" customHeight="1" x14ac:dyDescent="0.35">
      <c r="A141" s="32" t="s">
        <v>253</v>
      </c>
      <c r="B141" s="15" t="s">
        <v>235</v>
      </c>
      <c r="C141" s="16" t="s">
        <v>487</v>
      </c>
      <c r="D141" s="15" t="s">
        <v>46</v>
      </c>
      <c r="E141" s="17">
        <v>4</v>
      </c>
      <c r="F141" s="22"/>
      <c r="G141" s="22">
        <f t="shared" si="22"/>
        <v>0</v>
      </c>
      <c r="H141" s="35">
        <f t="shared" si="23"/>
        <v>0</v>
      </c>
    </row>
    <row r="142" spans="1:8" s="6" customFormat="1" x14ac:dyDescent="0.35">
      <c r="A142" s="32" t="s">
        <v>254</v>
      </c>
      <c r="B142" s="15" t="s">
        <v>236</v>
      </c>
      <c r="C142" s="16" t="s">
        <v>488</v>
      </c>
      <c r="D142" s="15" t="s">
        <v>46</v>
      </c>
      <c r="E142" s="17">
        <v>4</v>
      </c>
      <c r="F142" s="22"/>
      <c r="G142" s="22">
        <f t="shared" si="22"/>
        <v>0</v>
      </c>
      <c r="H142" s="35">
        <f t="shared" si="23"/>
        <v>0</v>
      </c>
    </row>
    <row r="143" spans="1:8" x14ac:dyDescent="0.35">
      <c r="A143" s="30">
        <v>15</v>
      </c>
      <c r="B143" s="89" t="s">
        <v>90</v>
      </c>
      <c r="C143" s="89"/>
      <c r="D143" s="89"/>
      <c r="E143" s="89"/>
      <c r="F143" s="89"/>
      <c r="G143" s="89"/>
      <c r="H143" s="31">
        <f>SUM(H144:H151)</f>
        <v>0</v>
      </c>
    </row>
    <row r="144" spans="1:8" s="6" customFormat="1" ht="26" x14ac:dyDescent="0.35">
      <c r="A144" s="32" t="s">
        <v>190</v>
      </c>
      <c r="B144" s="15" t="s">
        <v>415</v>
      </c>
      <c r="C144" s="16" t="s">
        <v>489</v>
      </c>
      <c r="D144" s="15" t="s">
        <v>46</v>
      </c>
      <c r="E144" s="17">
        <v>6</v>
      </c>
      <c r="F144" s="18"/>
      <c r="G144" s="18">
        <f t="shared" si="22"/>
        <v>0</v>
      </c>
      <c r="H144" s="33">
        <f t="shared" ref="H144:H151" si="24">E144*G144</f>
        <v>0</v>
      </c>
    </row>
    <row r="145" spans="1:8" s="6" customFormat="1" ht="26" x14ac:dyDescent="0.35">
      <c r="A145" s="32" t="s">
        <v>191</v>
      </c>
      <c r="B145" s="15" t="s">
        <v>416</v>
      </c>
      <c r="C145" s="16" t="s">
        <v>490</v>
      </c>
      <c r="D145" s="15" t="s">
        <v>46</v>
      </c>
      <c r="E145" s="17">
        <v>6</v>
      </c>
      <c r="F145" s="18"/>
      <c r="G145" s="18">
        <f t="shared" si="22"/>
        <v>0</v>
      </c>
      <c r="H145" s="33">
        <f t="shared" si="24"/>
        <v>0</v>
      </c>
    </row>
    <row r="146" spans="1:8" s="6" customFormat="1" ht="26" x14ac:dyDescent="0.35">
      <c r="A146" s="32" t="s">
        <v>192</v>
      </c>
      <c r="B146" s="15" t="s">
        <v>417</v>
      </c>
      <c r="C146" s="16" t="s">
        <v>491</v>
      </c>
      <c r="D146" s="15" t="s">
        <v>46</v>
      </c>
      <c r="E146" s="17">
        <v>1</v>
      </c>
      <c r="F146" s="18"/>
      <c r="G146" s="18">
        <f t="shared" si="22"/>
        <v>0</v>
      </c>
      <c r="H146" s="33">
        <f t="shared" si="24"/>
        <v>0</v>
      </c>
    </row>
    <row r="147" spans="1:8" s="6" customFormat="1" ht="26" x14ac:dyDescent="0.35">
      <c r="A147" s="32" t="s">
        <v>193</v>
      </c>
      <c r="B147" s="15" t="s">
        <v>186</v>
      </c>
      <c r="C147" s="16" t="s">
        <v>492</v>
      </c>
      <c r="D147" s="15" t="s">
        <v>10</v>
      </c>
      <c r="E147" s="17">
        <v>2.4</v>
      </c>
      <c r="F147" s="18"/>
      <c r="G147" s="18">
        <f t="shared" si="22"/>
        <v>0</v>
      </c>
      <c r="H147" s="33">
        <f t="shared" si="24"/>
        <v>0</v>
      </c>
    </row>
    <row r="148" spans="1:8" s="6" customFormat="1" ht="26" x14ac:dyDescent="0.35">
      <c r="A148" s="32" t="s">
        <v>194</v>
      </c>
      <c r="B148" s="15" t="s">
        <v>187</v>
      </c>
      <c r="C148" s="16" t="s">
        <v>493</v>
      </c>
      <c r="D148" s="15" t="s">
        <v>10</v>
      </c>
      <c r="E148" s="17">
        <v>4.84</v>
      </c>
      <c r="F148" s="18"/>
      <c r="G148" s="18">
        <f t="shared" si="22"/>
        <v>0</v>
      </c>
      <c r="H148" s="33">
        <f t="shared" si="24"/>
        <v>0</v>
      </c>
    </row>
    <row r="149" spans="1:8" s="6" customFormat="1" ht="26" x14ac:dyDescent="0.35">
      <c r="A149" s="32" t="s">
        <v>195</v>
      </c>
      <c r="B149" s="15" t="s">
        <v>414</v>
      </c>
      <c r="C149" s="16" t="s">
        <v>494</v>
      </c>
      <c r="D149" s="15" t="s">
        <v>46</v>
      </c>
      <c r="E149" s="17">
        <v>1</v>
      </c>
      <c r="F149" s="18"/>
      <c r="G149" s="18">
        <f t="shared" si="22"/>
        <v>0</v>
      </c>
      <c r="H149" s="33">
        <f t="shared" si="24"/>
        <v>0</v>
      </c>
    </row>
    <row r="150" spans="1:8" s="6" customFormat="1" ht="26" x14ac:dyDescent="0.35">
      <c r="A150" s="32" t="s">
        <v>196</v>
      </c>
      <c r="B150" s="15" t="s">
        <v>188</v>
      </c>
      <c r="C150" s="16" t="s">
        <v>495</v>
      </c>
      <c r="D150" s="15" t="s">
        <v>46</v>
      </c>
      <c r="E150" s="17">
        <v>10</v>
      </c>
      <c r="F150" s="18"/>
      <c r="G150" s="18">
        <f t="shared" si="22"/>
        <v>0</v>
      </c>
      <c r="H150" s="33">
        <f t="shared" si="24"/>
        <v>0</v>
      </c>
    </row>
    <row r="151" spans="1:8" s="6" customFormat="1" ht="26" x14ac:dyDescent="0.35">
      <c r="A151" s="32" t="s">
        <v>197</v>
      </c>
      <c r="B151" s="15" t="s">
        <v>189</v>
      </c>
      <c r="C151" s="16" t="s">
        <v>496</v>
      </c>
      <c r="D151" s="15" t="s">
        <v>46</v>
      </c>
      <c r="E151" s="17">
        <v>3</v>
      </c>
      <c r="F151" s="18"/>
      <c r="G151" s="18">
        <f t="shared" si="22"/>
        <v>0</v>
      </c>
      <c r="H151" s="33">
        <f t="shared" si="24"/>
        <v>0</v>
      </c>
    </row>
    <row r="152" spans="1:8" x14ac:dyDescent="0.35">
      <c r="A152" s="30">
        <v>16</v>
      </c>
      <c r="B152" s="89" t="s">
        <v>91</v>
      </c>
      <c r="C152" s="89"/>
      <c r="D152" s="89"/>
      <c r="E152" s="89"/>
      <c r="F152" s="89"/>
      <c r="G152" s="89"/>
      <c r="H152" s="31">
        <f>SUM(H153:H159)</f>
        <v>0</v>
      </c>
    </row>
    <row r="153" spans="1:8" s="6" customFormat="1" ht="15.5" customHeight="1" x14ac:dyDescent="0.35">
      <c r="A153" s="32" t="s">
        <v>355</v>
      </c>
      <c r="B153" s="15" t="s">
        <v>356</v>
      </c>
      <c r="C153" s="16" t="s">
        <v>497</v>
      </c>
      <c r="D153" s="15" t="s">
        <v>10</v>
      </c>
      <c r="E153" s="17">
        <v>144.54</v>
      </c>
      <c r="F153" s="18"/>
      <c r="G153" s="18">
        <f t="shared" ref="G153:G159" si="25">1.2073*F153</f>
        <v>0</v>
      </c>
      <c r="H153" s="33">
        <f t="shared" ref="H153:H159" si="26">E153*G153</f>
        <v>0</v>
      </c>
    </row>
    <row r="154" spans="1:8" s="6" customFormat="1" ht="26" x14ac:dyDescent="0.35">
      <c r="A154" s="32" t="s">
        <v>357</v>
      </c>
      <c r="B154" s="15" t="s">
        <v>354</v>
      </c>
      <c r="C154" s="16" t="s">
        <v>406</v>
      </c>
      <c r="D154" s="15" t="s">
        <v>31</v>
      </c>
      <c r="E154" s="17">
        <v>15.06</v>
      </c>
      <c r="F154" s="18"/>
      <c r="G154" s="18">
        <f t="shared" si="25"/>
        <v>0</v>
      </c>
      <c r="H154" s="33">
        <f t="shared" si="26"/>
        <v>0</v>
      </c>
    </row>
    <row r="155" spans="1:8" s="6" customFormat="1" x14ac:dyDescent="0.35">
      <c r="A155" s="32" t="s">
        <v>358</v>
      </c>
      <c r="B155" s="15" t="s">
        <v>106</v>
      </c>
      <c r="C155" s="16" t="s">
        <v>448</v>
      </c>
      <c r="D155" s="15" t="s">
        <v>36</v>
      </c>
      <c r="E155" s="17">
        <v>8.81</v>
      </c>
      <c r="F155" s="18"/>
      <c r="G155" s="18">
        <f t="shared" si="25"/>
        <v>0</v>
      </c>
      <c r="H155" s="33">
        <f t="shared" si="26"/>
        <v>0</v>
      </c>
    </row>
    <row r="156" spans="1:8" s="6" customFormat="1" x14ac:dyDescent="0.35">
      <c r="A156" s="32" t="s">
        <v>361</v>
      </c>
      <c r="B156" s="15" t="s">
        <v>359</v>
      </c>
      <c r="C156" s="16" t="s">
        <v>360</v>
      </c>
      <c r="D156" s="15" t="s">
        <v>10</v>
      </c>
      <c r="E156" s="17">
        <v>6.02</v>
      </c>
      <c r="F156" s="18"/>
      <c r="G156" s="18">
        <f t="shared" si="25"/>
        <v>0</v>
      </c>
      <c r="H156" s="33">
        <f t="shared" si="26"/>
        <v>0</v>
      </c>
    </row>
    <row r="157" spans="1:8" s="6" customFormat="1" ht="26" x14ac:dyDescent="0.35">
      <c r="A157" s="32" t="s">
        <v>363</v>
      </c>
      <c r="B157" s="15" t="s">
        <v>362</v>
      </c>
      <c r="C157" s="16" t="s">
        <v>364</v>
      </c>
      <c r="D157" s="15" t="s">
        <v>10</v>
      </c>
      <c r="E157" s="17">
        <v>22.59</v>
      </c>
      <c r="F157" s="18"/>
      <c r="G157" s="18">
        <f t="shared" si="25"/>
        <v>0</v>
      </c>
      <c r="H157" s="33">
        <f t="shared" si="26"/>
        <v>0</v>
      </c>
    </row>
    <row r="158" spans="1:8" s="6" customFormat="1" ht="26" x14ac:dyDescent="0.35">
      <c r="A158" s="32" t="s">
        <v>365</v>
      </c>
      <c r="B158" s="15" t="s">
        <v>367</v>
      </c>
      <c r="C158" s="16" t="s">
        <v>405</v>
      </c>
      <c r="D158" s="15" t="s">
        <v>36</v>
      </c>
      <c r="E158" s="17">
        <v>2.1800000000000002</v>
      </c>
      <c r="F158" s="18"/>
      <c r="G158" s="18">
        <f t="shared" si="25"/>
        <v>0</v>
      </c>
      <c r="H158" s="33">
        <f t="shared" si="26"/>
        <v>0</v>
      </c>
    </row>
    <row r="159" spans="1:8" s="6" customFormat="1" ht="15.5" customHeight="1" x14ac:dyDescent="0.35">
      <c r="A159" s="32" t="s">
        <v>366</v>
      </c>
      <c r="B159" s="15">
        <v>92397</v>
      </c>
      <c r="C159" s="16" t="s">
        <v>450</v>
      </c>
      <c r="D159" s="15" t="s">
        <v>10</v>
      </c>
      <c r="E159" s="17">
        <v>144.54</v>
      </c>
      <c r="F159" s="18"/>
      <c r="G159" s="18">
        <f t="shared" si="25"/>
        <v>0</v>
      </c>
      <c r="H159" s="33">
        <f t="shared" si="26"/>
        <v>0</v>
      </c>
    </row>
    <row r="160" spans="1:8" x14ac:dyDescent="0.35">
      <c r="A160" s="30">
        <v>17</v>
      </c>
      <c r="B160" s="89" t="s">
        <v>198</v>
      </c>
      <c r="C160" s="89"/>
      <c r="D160" s="89"/>
      <c r="E160" s="89"/>
      <c r="F160" s="89"/>
      <c r="G160" s="89"/>
      <c r="H160" s="31">
        <f>SUM(H161:H169)</f>
        <v>0</v>
      </c>
    </row>
    <row r="161" spans="1:8" s="6" customFormat="1" ht="26" x14ac:dyDescent="0.35">
      <c r="A161" s="32" t="s">
        <v>200</v>
      </c>
      <c r="B161" s="15" t="s">
        <v>402</v>
      </c>
      <c r="C161" s="16" t="s">
        <v>403</v>
      </c>
      <c r="D161" s="15" t="s">
        <v>46</v>
      </c>
      <c r="E161" s="17">
        <v>3</v>
      </c>
      <c r="F161" s="18"/>
      <c r="G161" s="18">
        <f t="shared" ref="G161:G169" si="27">1.2073*F161</f>
        <v>0</v>
      </c>
      <c r="H161" s="33">
        <f t="shared" ref="H161:H169" si="28">E161*G161</f>
        <v>0</v>
      </c>
    </row>
    <row r="162" spans="1:8" s="6" customFormat="1" ht="39" x14ac:dyDescent="0.35">
      <c r="A162" s="32" t="s">
        <v>202</v>
      </c>
      <c r="B162" s="15" t="s">
        <v>201</v>
      </c>
      <c r="C162" s="16" t="s">
        <v>203</v>
      </c>
      <c r="D162" s="15" t="s">
        <v>46</v>
      </c>
      <c r="E162" s="17">
        <v>3</v>
      </c>
      <c r="F162" s="18"/>
      <c r="G162" s="18">
        <f t="shared" si="27"/>
        <v>0</v>
      </c>
      <c r="H162" s="33">
        <f t="shared" si="28"/>
        <v>0</v>
      </c>
    </row>
    <row r="163" spans="1:8" s="6" customFormat="1" ht="14" customHeight="1" x14ac:dyDescent="0.35">
      <c r="A163" s="32" t="s">
        <v>205</v>
      </c>
      <c r="B163" s="15" t="s">
        <v>204</v>
      </c>
      <c r="C163" s="16" t="s">
        <v>404</v>
      </c>
      <c r="D163" s="15" t="s">
        <v>46</v>
      </c>
      <c r="E163" s="17">
        <v>2</v>
      </c>
      <c r="F163" s="18"/>
      <c r="G163" s="18">
        <f t="shared" si="27"/>
        <v>0</v>
      </c>
      <c r="H163" s="33">
        <f t="shared" si="28"/>
        <v>0</v>
      </c>
    </row>
    <row r="164" spans="1:8" s="6" customFormat="1" x14ac:dyDescent="0.35">
      <c r="A164" s="32" t="s">
        <v>207</v>
      </c>
      <c r="B164" s="15" t="s">
        <v>206</v>
      </c>
      <c r="C164" s="16" t="s">
        <v>498</v>
      </c>
      <c r="D164" s="15" t="s">
        <v>46</v>
      </c>
      <c r="E164" s="17">
        <v>1</v>
      </c>
      <c r="F164" s="18"/>
      <c r="G164" s="18">
        <f t="shared" si="27"/>
        <v>0</v>
      </c>
      <c r="H164" s="33">
        <f t="shared" si="28"/>
        <v>0</v>
      </c>
    </row>
    <row r="165" spans="1:8" s="6" customFormat="1" x14ac:dyDescent="0.35">
      <c r="A165" s="32" t="s">
        <v>209</v>
      </c>
      <c r="B165" s="15" t="s">
        <v>208</v>
      </c>
      <c r="C165" s="16" t="s">
        <v>451</v>
      </c>
      <c r="D165" s="15" t="s">
        <v>46</v>
      </c>
      <c r="E165" s="17">
        <v>3</v>
      </c>
      <c r="F165" s="18"/>
      <c r="G165" s="18">
        <f t="shared" si="27"/>
        <v>0</v>
      </c>
      <c r="H165" s="33">
        <f t="shared" si="28"/>
        <v>0</v>
      </c>
    </row>
    <row r="166" spans="1:8" s="6" customFormat="1" x14ac:dyDescent="0.35">
      <c r="A166" s="32" t="s">
        <v>212</v>
      </c>
      <c r="B166" s="15" t="s">
        <v>210</v>
      </c>
      <c r="C166" s="16" t="s">
        <v>211</v>
      </c>
      <c r="D166" s="15" t="s">
        <v>46</v>
      </c>
      <c r="E166" s="17">
        <v>3</v>
      </c>
      <c r="F166" s="18"/>
      <c r="G166" s="18">
        <f t="shared" si="27"/>
        <v>0</v>
      </c>
      <c r="H166" s="33">
        <f t="shared" si="28"/>
        <v>0</v>
      </c>
    </row>
    <row r="167" spans="1:8" s="6" customFormat="1" ht="26" x14ac:dyDescent="0.35">
      <c r="A167" s="32" t="s">
        <v>214</v>
      </c>
      <c r="B167" s="15" t="s">
        <v>213</v>
      </c>
      <c r="C167" s="16" t="s">
        <v>499</v>
      </c>
      <c r="D167" s="15" t="s">
        <v>46</v>
      </c>
      <c r="E167" s="17">
        <v>1</v>
      </c>
      <c r="F167" s="18"/>
      <c r="G167" s="18">
        <f t="shared" si="27"/>
        <v>0</v>
      </c>
      <c r="H167" s="33">
        <f t="shared" si="28"/>
        <v>0</v>
      </c>
    </row>
    <row r="168" spans="1:8" s="6" customFormat="1" ht="39" x14ac:dyDescent="0.35">
      <c r="A168" s="32" t="s">
        <v>216</v>
      </c>
      <c r="B168" s="15" t="s">
        <v>215</v>
      </c>
      <c r="C168" s="16" t="s">
        <v>391</v>
      </c>
      <c r="D168" s="15" t="s">
        <v>46</v>
      </c>
      <c r="E168" s="17">
        <v>3</v>
      </c>
      <c r="F168" s="18"/>
      <c r="G168" s="18">
        <f t="shared" si="27"/>
        <v>0</v>
      </c>
      <c r="H168" s="33">
        <f t="shared" si="28"/>
        <v>0</v>
      </c>
    </row>
    <row r="169" spans="1:8" x14ac:dyDescent="0.35">
      <c r="A169" s="32" t="s">
        <v>223</v>
      </c>
      <c r="B169" s="19" t="s">
        <v>222</v>
      </c>
      <c r="C169" s="20" t="s">
        <v>221</v>
      </c>
      <c r="D169" s="15" t="s">
        <v>46</v>
      </c>
      <c r="E169" s="17">
        <v>6</v>
      </c>
      <c r="F169" s="18"/>
      <c r="G169" s="18">
        <f t="shared" si="27"/>
        <v>0</v>
      </c>
      <c r="H169" s="33">
        <f t="shared" si="28"/>
        <v>0</v>
      </c>
    </row>
    <row r="170" spans="1:8" x14ac:dyDescent="0.35">
      <c r="A170" s="30">
        <v>18</v>
      </c>
      <c r="B170" s="89" t="s">
        <v>224</v>
      </c>
      <c r="C170" s="89"/>
      <c r="D170" s="89"/>
      <c r="E170" s="89"/>
      <c r="F170" s="89"/>
      <c r="G170" s="89"/>
      <c r="H170" s="31">
        <f>SUM(H171:H172)</f>
        <v>0</v>
      </c>
    </row>
    <row r="171" spans="1:8" ht="26" x14ac:dyDescent="0.35">
      <c r="A171" s="32" t="s">
        <v>370</v>
      </c>
      <c r="B171" s="15" t="s">
        <v>263</v>
      </c>
      <c r="C171" s="16" t="s">
        <v>266</v>
      </c>
      <c r="D171" s="15" t="s">
        <v>31</v>
      </c>
      <c r="E171" s="17">
        <v>56.97</v>
      </c>
      <c r="F171" s="18"/>
      <c r="G171" s="18">
        <f t="shared" ref="G171:G172" si="29">1.2073*F171</f>
        <v>0</v>
      </c>
      <c r="H171" s="33">
        <f t="shared" ref="H171:H172" si="30">E171*G171</f>
        <v>0</v>
      </c>
    </row>
    <row r="172" spans="1:8" x14ac:dyDescent="0.35">
      <c r="A172" s="32" t="s">
        <v>371</v>
      </c>
      <c r="B172" s="15" t="s">
        <v>368</v>
      </c>
      <c r="C172" s="16" t="s">
        <v>369</v>
      </c>
      <c r="D172" s="15" t="s">
        <v>10</v>
      </c>
      <c r="E172" s="17">
        <v>6.45</v>
      </c>
      <c r="F172" s="18"/>
      <c r="G172" s="18">
        <f t="shared" si="29"/>
        <v>0</v>
      </c>
      <c r="H172" s="33">
        <f t="shared" si="30"/>
        <v>0</v>
      </c>
    </row>
    <row r="173" spans="1:8" x14ac:dyDescent="0.35">
      <c r="A173" s="30">
        <v>19</v>
      </c>
      <c r="B173" s="89" t="s">
        <v>92</v>
      </c>
      <c r="C173" s="89"/>
      <c r="D173" s="89"/>
      <c r="E173" s="89"/>
      <c r="F173" s="89"/>
      <c r="G173" s="89"/>
      <c r="H173" s="31">
        <f>SUM(H174:H175)</f>
        <v>0</v>
      </c>
    </row>
    <row r="174" spans="1:8" s="6" customFormat="1" ht="26" x14ac:dyDescent="0.35">
      <c r="A174" s="32" t="s">
        <v>228</v>
      </c>
      <c r="B174" s="15" t="s">
        <v>225</v>
      </c>
      <c r="C174" s="16" t="s">
        <v>226</v>
      </c>
      <c r="D174" s="15" t="s">
        <v>10</v>
      </c>
      <c r="E174" s="17">
        <v>105.18</v>
      </c>
      <c r="F174" s="18"/>
      <c r="G174" s="18">
        <f t="shared" ref="G174:G175" si="31">1.2073*F174</f>
        <v>0</v>
      </c>
      <c r="H174" s="33">
        <f t="shared" ref="H174:H175" si="32">E174*G174</f>
        <v>0</v>
      </c>
    </row>
    <row r="175" spans="1:8" s="6" customFormat="1" x14ac:dyDescent="0.35">
      <c r="A175" s="32" t="s">
        <v>229</v>
      </c>
      <c r="B175" s="15">
        <v>10848</v>
      </c>
      <c r="C175" s="16" t="s">
        <v>227</v>
      </c>
      <c r="D175" s="15" t="s">
        <v>122</v>
      </c>
      <c r="E175" s="17">
        <v>1</v>
      </c>
      <c r="F175" s="18"/>
      <c r="G175" s="18">
        <f t="shared" si="31"/>
        <v>0</v>
      </c>
      <c r="H175" s="33">
        <f t="shared" si="32"/>
        <v>0</v>
      </c>
    </row>
    <row r="176" spans="1:8" ht="13.5" thickBot="1" x14ac:dyDescent="0.4">
      <c r="A176" s="90" t="s">
        <v>103</v>
      </c>
      <c r="B176" s="91"/>
      <c r="C176" s="91"/>
      <c r="D176" s="91"/>
      <c r="E176" s="91"/>
      <c r="F176" s="91"/>
      <c r="G176" s="91"/>
      <c r="H176" s="36">
        <f>H21+H29+H40+H47+H53+H62+H65+H73+H79+H83+H88+H104+H120+H137+H143+H152+H160+H170+H173</f>
        <v>0</v>
      </c>
    </row>
    <row r="181" spans="1:8" ht="17" x14ac:dyDescent="0.45">
      <c r="A181" s="81" t="s">
        <v>449</v>
      </c>
      <c r="B181" s="81"/>
      <c r="C181" s="81"/>
      <c r="D181" s="81"/>
      <c r="E181" s="81"/>
      <c r="F181" s="81"/>
      <c r="G181" s="81"/>
      <c r="H181" s="81"/>
    </row>
    <row r="182" spans="1:8" ht="17" x14ac:dyDescent="0.45">
      <c r="A182" s="82"/>
      <c r="B182" s="82"/>
      <c r="C182" s="82"/>
      <c r="D182" s="82"/>
      <c r="E182" s="82"/>
      <c r="F182" s="82"/>
      <c r="G182" s="82"/>
      <c r="H182" s="82"/>
    </row>
    <row r="183" spans="1:8" ht="17" x14ac:dyDescent="0.45">
      <c r="A183" s="81"/>
      <c r="B183" s="81"/>
      <c r="C183" s="81"/>
      <c r="D183" s="81"/>
      <c r="E183" s="81"/>
      <c r="F183" s="81"/>
      <c r="G183" s="81"/>
      <c r="H183" s="81"/>
    </row>
    <row r="184" spans="1:8" ht="17" x14ac:dyDescent="0.45">
      <c r="A184" s="81"/>
      <c r="B184" s="81"/>
      <c r="C184" s="81"/>
      <c r="D184" s="81"/>
      <c r="E184" s="81"/>
      <c r="F184" s="81"/>
      <c r="G184" s="81"/>
      <c r="H184" s="81"/>
    </row>
    <row r="185" spans="1:8" ht="17" x14ac:dyDescent="0.45">
      <c r="A185" s="81"/>
      <c r="B185" s="81"/>
      <c r="C185" s="81"/>
      <c r="D185" s="81"/>
      <c r="E185" s="81"/>
      <c r="F185" s="81"/>
      <c r="G185" s="81"/>
      <c r="H185" s="81"/>
    </row>
    <row r="186" spans="1:8" ht="17" x14ac:dyDescent="0.45">
      <c r="A186" s="81"/>
      <c r="B186" s="81"/>
      <c r="C186" s="81"/>
      <c r="D186" s="81"/>
      <c r="E186" s="81"/>
      <c r="F186" s="81"/>
      <c r="G186" s="81"/>
      <c r="H186" s="81"/>
    </row>
    <row r="187" spans="1:8" ht="17" x14ac:dyDescent="0.45">
      <c r="A187" s="81"/>
      <c r="B187" s="81"/>
      <c r="C187" s="81"/>
      <c r="D187" s="81"/>
      <c r="E187" s="81"/>
      <c r="F187" s="81"/>
      <c r="G187" s="81"/>
      <c r="H187" s="81"/>
    </row>
  </sheetData>
  <mergeCells count="36">
    <mergeCell ref="A16:H16"/>
    <mergeCell ref="A17:H19"/>
    <mergeCell ref="B173:G173"/>
    <mergeCell ref="A176:G176"/>
    <mergeCell ref="A8:H8"/>
    <mergeCell ref="A9:H9"/>
    <mergeCell ref="A11:H11"/>
    <mergeCell ref="A12:H12"/>
    <mergeCell ref="A13:H13"/>
    <mergeCell ref="A14:H14"/>
    <mergeCell ref="A15:H15"/>
    <mergeCell ref="B120:G120"/>
    <mergeCell ref="B137:G137"/>
    <mergeCell ref="B143:G143"/>
    <mergeCell ref="B152:G152"/>
    <mergeCell ref="B160:G160"/>
    <mergeCell ref="B21:G21"/>
    <mergeCell ref="B29:G29"/>
    <mergeCell ref="B40:G40"/>
    <mergeCell ref="B47:G47"/>
    <mergeCell ref="B53:G53"/>
    <mergeCell ref="A185:H185"/>
    <mergeCell ref="A186:H186"/>
    <mergeCell ref="A187:H187"/>
    <mergeCell ref="B62:G62"/>
    <mergeCell ref="A181:H181"/>
    <mergeCell ref="A182:H182"/>
    <mergeCell ref="A183:H183"/>
    <mergeCell ref="A184:H184"/>
    <mergeCell ref="B170:G170"/>
    <mergeCell ref="B65:G65"/>
    <mergeCell ref="B73:G73"/>
    <mergeCell ref="B79:G79"/>
    <mergeCell ref="B83:G83"/>
    <mergeCell ref="B88:G88"/>
    <mergeCell ref="B104:G104"/>
  </mergeCells>
  <phoneticPr fontId="6" type="noConversion"/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F7EFC-78BD-4012-897F-417D06DBC78A}">
  <dimension ref="A1:O50"/>
  <sheetViews>
    <sheetView topLeftCell="A28" workbookViewId="0">
      <selection activeCell="A49" sqref="A49:M50"/>
    </sheetView>
  </sheetViews>
  <sheetFormatPr defaultRowHeight="13" x14ac:dyDescent="0.35"/>
  <cols>
    <col min="1" max="1" width="5.7265625" style="4" bestFit="1" customWidth="1"/>
    <col min="2" max="2" width="32.6328125" style="63" bestFit="1" customWidth="1"/>
    <col min="3" max="3" width="11.7265625" style="4" bestFit="1" customWidth="1"/>
    <col min="4" max="4" width="6.6328125" style="4" bestFit="1" customWidth="1"/>
    <col min="5" max="5" width="11.7265625" style="4" bestFit="1" customWidth="1"/>
    <col min="6" max="6" width="6.6328125" style="4" bestFit="1" customWidth="1"/>
    <col min="7" max="7" width="11.7265625" style="4" bestFit="1" customWidth="1"/>
    <col min="8" max="8" width="5.90625" style="4" bestFit="1" customWidth="1"/>
    <col min="9" max="9" width="11.7265625" style="4" bestFit="1" customWidth="1"/>
    <col min="10" max="10" width="5.90625" style="4" bestFit="1" customWidth="1"/>
    <col min="11" max="11" width="11.7265625" style="4" bestFit="1" customWidth="1"/>
    <col min="12" max="12" width="5.90625" style="4" bestFit="1" customWidth="1"/>
    <col min="13" max="13" width="11.7265625" style="37" bestFit="1" customWidth="1"/>
    <col min="14" max="14" width="10.90625" style="37" bestFit="1" customWidth="1"/>
    <col min="15" max="15" width="10.90625" style="4" bestFit="1" customWidth="1"/>
    <col min="16" max="16384" width="8.7265625" style="4"/>
  </cols>
  <sheetData>
    <row r="1" spans="1:13" x14ac:dyDescent="0.35">
      <c r="A1" s="1"/>
      <c r="B1" s="4"/>
      <c r="C1" s="5"/>
      <c r="D1" s="8"/>
      <c r="E1" s="9"/>
      <c r="F1" s="2"/>
      <c r="G1" s="2"/>
      <c r="H1" s="2"/>
    </row>
    <row r="2" spans="1:13" x14ac:dyDescent="0.35">
      <c r="A2" s="1"/>
      <c r="B2" s="4"/>
      <c r="C2" s="5"/>
      <c r="D2" s="8"/>
      <c r="E2" s="9"/>
      <c r="F2" s="2"/>
      <c r="G2" s="2"/>
      <c r="H2" s="2"/>
    </row>
    <row r="3" spans="1:13" x14ac:dyDescent="0.35">
      <c r="A3" s="1"/>
      <c r="B3" s="4"/>
      <c r="C3" s="5"/>
      <c r="D3" s="8"/>
      <c r="E3" s="9"/>
      <c r="F3" s="2"/>
      <c r="G3" s="2"/>
      <c r="H3" s="2"/>
    </row>
    <row r="4" spans="1:13" x14ac:dyDescent="0.35">
      <c r="A4" s="1"/>
      <c r="B4" s="4"/>
      <c r="C4" s="5"/>
      <c r="D4" s="8"/>
      <c r="E4" s="9"/>
      <c r="F4" s="2"/>
      <c r="G4" s="2"/>
      <c r="H4" s="2"/>
    </row>
    <row r="5" spans="1:13" x14ac:dyDescent="0.35">
      <c r="A5" s="1"/>
      <c r="B5" s="4"/>
      <c r="C5" s="5"/>
      <c r="D5" s="8"/>
      <c r="E5" s="9"/>
      <c r="F5" s="2"/>
      <c r="G5" s="2"/>
      <c r="H5" s="2"/>
    </row>
    <row r="6" spans="1:13" x14ac:dyDescent="0.35">
      <c r="A6" s="1"/>
      <c r="B6" s="4"/>
      <c r="C6" s="5"/>
      <c r="D6" s="8"/>
      <c r="E6" s="9"/>
      <c r="F6" s="2"/>
      <c r="G6" s="2"/>
      <c r="H6" s="2"/>
    </row>
    <row r="7" spans="1:13" x14ac:dyDescent="0.35">
      <c r="A7" s="1"/>
      <c r="B7" s="4"/>
      <c r="C7" s="5"/>
      <c r="D7" s="8"/>
      <c r="E7" s="9"/>
      <c r="F7" s="2"/>
      <c r="G7" s="2"/>
      <c r="H7" s="2"/>
    </row>
    <row r="8" spans="1:13" ht="17" x14ac:dyDescent="0.45">
      <c r="A8" s="82" t="s">
        <v>392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</row>
    <row r="9" spans="1:13" ht="17" x14ac:dyDescent="0.45">
      <c r="A9" s="82" t="s">
        <v>393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</row>
    <row r="10" spans="1:13" x14ac:dyDescent="0.35">
      <c r="A10" s="3"/>
      <c r="B10" s="3"/>
      <c r="C10" s="3"/>
      <c r="D10" s="3"/>
      <c r="E10" s="3"/>
      <c r="F10" s="3"/>
      <c r="G10" s="3"/>
      <c r="H10" s="3"/>
    </row>
    <row r="11" spans="1:13" ht="17" x14ac:dyDescent="0.45">
      <c r="A11" s="83" t="s">
        <v>500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</row>
    <row r="12" spans="1:13" ht="17" x14ac:dyDescent="0.45">
      <c r="A12" s="83" t="s">
        <v>527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1:13" ht="17" x14ac:dyDescent="0.45">
      <c r="A13" s="83" t="s">
        <v>501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</row>
    <row r="14" spans="1:13" ht="17" x14ac:dyDescent="0.45">
      <c r="A14" s="83" t="s">
        <v>502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</row>
    <row r="15" spans="1:13" ht="17" x14ac:dyDescent="0.45">
      <c r="A15" s="83" t="s">
        <v>525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</row>
    <row r="16" spans="1:13" ht="17" x14ac:dyDescent="0.45">
      <c r="A16" s="83" t="s">
        <v>526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</row>
    <row r="17" spans="1:15" ht="13" customHeight="1" x14ac:dyDescent="0.35">
      <c r="A17" s="84" t="s">
        <v>521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</row>
    <row r="18" spans="1:15" ht="13" customHeight="1" x14ac:dyDescent="0.3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</row>
    <row r="19" spans="1:15" ht="13.5" customHeight="1" thickBot="1" x14ac:dyDescent="0.4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</row>
    <row r="20" spans="1:15" s="61" customFormat="1" ht="15" customHeight="1" x14ac:dyDescent="0.4">
      <c r="A20" s="100" t="s">
        <v>0</v>
      </c>
      <c r="B20" s="102" t="s">
        <v>2</v>
      </c>
      <c r="C20" s="102" t="s">
        <v>511</v>
      </c>
      <c r="D20" s="98" t="s">
        <v>514</v>
      </c>
      <c r="E20" s="98"/>
      <c r="F20" s="98" t="s">
        <v>515</v>
      </c>
      <c r="G20" s="98"/>
      <c r="H20" s="98" t="s">
        <v>516</v>
      </c>
      <c r="I20" s="98"/>
      <c r="J20" s="98" t="s">
        <v>517</v>
      </c>
      <c r="K20" s="98"/>
      <c r="L20" s="98" t="s">
        <v>518</v>
      </c>
      <c r="M20" s="99"/>
      <c r="N20" s="65"/>
    </row>
    <row r="21" spans="1:15" s="62" customFormat="1" ht="14.5" x14ac:dyDescent="0.4">
      <c r="A21" s="101"/>
      <c r="B21" s="103"/>
      <c r="C21" s="103"/>
      <c r="D21" s="67" t="s">
        <v>512</v>
      </c>
      <c r="E21" s="67" t="s">
        <v>513</v>
      </c>
      <c r="F21" s="67" t="s">
        <v>512</v>
      </c>
      <c r="G21" s="67" t="s">
        <v>513</v>
      </c>
      <c r="H21" s="67" t="s">
        <v>512</v>
      </c>
      <c r="I21" s="67" t="s">
        <v>513</v>
      </c>
      <c r="J21" s="67" t="s">
        <v>512</v>
      </c>
      <c r="K21" s="67" t="s">
        <v>513</v>
      </c>
      <c r="L21" s="67" t="s">
        <v>512</v>
      </c>
      <c r="M21" s="74" t="s">
        <v>513</v>
      </c>
      <c r="N21" s="66"/>
    </row>
    <row r="22" spans="1:15" x14ac:dyDescent="0.35">
      <c r="A22" s="75">
        <v>1</v>
      </c>
      <c r="B22" s="68" t="str">
        <f>PO!B21</f>
        <v>SERVIÇOS INICIAIS</v>
      </c>
      <c r="C22" s="69">
        <f>PO!H21</f>
        <v>0</v>
      </c>
      <c r="D22" s="70" t="e">
        <f>E22/C22</f>
        <v>#DIV/0!</v>
      </c>
      <c r="E22" s="71">
        <f>C22</f>
        <v>0</v>
      </c>
      <c r="F22" s="19"/>
      <c r="G22" s="19"/>
      <c r="H22" s="19"/>
      <c r="I22" s="19"/>
      <c r="J22" s="19"/>
      <c r="K22" s="19"/>
      <c r="L22" s="19"/>
      <c r="M22" s="76"/>
      <c r="O22" s="64"/>
    </row>
    <row r="23" spans="1:15" x14ac:dyDescent="0.35">
      <c r="A23" s="75">
        <v>2</v>
      </c>
      <c r="B23" s="68" t="str">
        <f>PO!B29</f>
        <v>ESTRUTURAS DE FUNDAÇÃO</v>
      </c>
      <c r="C23" s="69">
        <f>PO!H29</f>
        <v>0</v>
      </c>
      <c r="D23" s="70" t="e">
        <f>E23/C23</f>
        <v>#DIV/0!</v>
      </c>
      <c r="E23" s="71">
        <f>C23</f>
        <v>0</v>
      </c>
      <c r="F23" s="19"/>
      <c r="G23" s="19"/>
      <c r="H23" s="19"/>
      <c r="I23" s="19"/>
      <c r="J23" s="19"/>
      <c r="K23" s="19"/>
      <c r="L23" s="19"/>
      <c r="M23" s="76"/>
      <c r="O23" s="64"/>
    </row>
    <row r="24" spans="1:15" x14ac:dyDescent="0.35">
      <c r="A24" s="75">
        <v>3</v>
      </c>
      <c r="B24" s="68" t="str">
        <f>PO!B40</f>
        <v>VIGAS DE BALDRAME</v>
      </c>
      <c r="C24" s="69">
        <f>PO!H40</f>
        <v>0</v>
      </c>
      <c r="D24" s="19"/>
      <c r="E24" s="19"/>
      <c r="F24" s="70" t="e">
        <f>G24/C24</f>
        <v>#DIV/0!</v>
      </c>
      <c r="G24" s="71">
        <f>C24</f>
        <v>0</v>
      </c>
      <c r="H24" s="19"/>
      <c r="I24" s="19"/>
      <c r="J24" s="19"/>
      <c r="K24" s="19"/>
      <c r="L24" s="19"/>
      <c r="M24" s="76"/>
      <c r="O24" s="64"/>
    </row>
    <row r="25" spans="1:15" x14ac:dyDescent="0.35">
      <c r="A25" s="75">
        <v>4</v>
      </c>
      <c r="B25" s="68" t="str">
        <f>PO!B47</f>
        <v>LAJE INFERIOR</v>
      </c>
      <c r="C25" s="69">
        <f>PO!H47</f>
        <v>0</v>
      </c>
      <c r="D25" s="19"/>
      <c r="E25" s="19"/>
      <c r="F25" s="70" t="e">
        <f>G25/C25</f>
        <v>#DIV/0!</v>
      </c>
      <c r="G25" s="71">
        <f>C25</f>
        <v>0</v>
      </c>
      <c r="H25" s="19"/>
      <c r="I25" s="19"/>
      <c r="J25" s="19"/>
      <c r="K25" s="19"/>
      <c r="L25" s="19"/>
      <c r="M25" s="76"/>
      <c r="O25" s="64"/>
    </row>
    <row r="26" spans="1:15" x14ac:dyDescent="0.35">
      <c r="A26" s="75">
        <v>5</v>
      </c>
      <c r="B26" s="68" t="str">
        <f>PO!B53</f>
        <v>ALVENARIA ESTRUTURAL</v>
      </c>
      <c r="C26" s="69">
        <f>PO!H53</f>
        <v>0</v>
      </c>
      <c r="D26" s="19"/>
      <c r="E26" s="19"/>
      <c r="F26" s="70">
        <v>0.6</v>
      </c>
      <c r="G26" s="71">
        <f>F26*C26</f>
        <v>0</v>
      </c>
      <c r="H26" s="70">
        <v>0.4</v>
      </c>
      <c r="I26" s="71">
        <f>H26*C26</f>
        <v>0</v>
      </c>
      <c r="J26" s="19"/>
      <c r="K26" s="19"/>
      <c r="L26" s="19"/>
      <c r="M26" s="76"/>
      <c r="O26" s="64"/>
    </row>
    <row r="27" spans="1:15" x14ac:dyDescent="0.35">
      <c r="A27" s="75">
        <v>6</v>
      </c>
      <c r="B27" s="68" t="str">
        <f>PO!B62</f>
        <v>LAJE SUPERIOR</v>
      </c>
      <c r="C27" s="69">
        <f>PO!H62</f>
        <v>0</v>
      </c>
      <c r="D27" s="19"/>
      <c r="E27" s="19"/>
      <c r="F27" s="19"/>
      <c r="G27" s="19"/>
      <c r="H27" s="70">
        <v>1</v>
      </c>
      <c r="I27" s="71">
        <f>H27*C27</f>
        <v>0</v>
      </c>
      <c r="J27" s="19"/>
      <c r="K27" s="19"/>
      <c r="L27" s="19"/>
      <c r="M27" s="76"/>
      <c r="O27" s="64"/>
    </row>
    <row r="28" spans="1:15" x14ac:dyDescent="0.35">
      <c r="A28" s="75">
        <v>7</v>
      </c>
      <c r="B28" s="68" t="str">
        <f>PO!B65</f>
        <v>COBERTURA</v>
      </c>
      <c r="C28" s="69">
        <f>PO!H65</f>
        <v>0</v>
      </c>
      <c r="D28" s="19"/>
      <c r="E28" s="19"/>
      <c r="F28" s="19"/>
      <c r="G28" s="19"/>
      <c r="H28" s="70">
        <v>0.8</v>
      </c>
      <c r="I28" s="71">
        <f>H28*C28</f>
        <v>0</v>
      </c>
      <c r="J28" s="70">
        <v>0.2</v>
      </c>
      <c r="K28" s="71">
        <f>J28*C28</f>
        <v>0</v>
      </c>
      <c r="L28" s="19"/>
      <c r="M28" s="76"/>
      <c r="O28" s="64"/>
    </row>
    <row r="29" spans="1:15" x14ac:dyDescent="0.35">
      <c r="A29" s="75">
        <v>8</v>
      </c>
      <c r="B29" s="68" t="str">
        <f>PO!B73</f>
        <v>REVESTIMENTOS ARGAMASSADOS</v>
      </c>
      <c r="C29" s="69">
        <f>PO!H73</f>
        <v>0</v>
      </c>
      <c r="D29" s="19"/>
      <c r="E29" s="19"/>
      <c r="F29" s="19"/>
      <c r="G29" s="19"/>
      <c r="H29" s="70">
        <v>0.3</v>
      </c>
      <c r="I29" s="71">
        <f>H29*C29</f>
        <v>0</v>
      </c>
      <c r="J29" s="70">
        <v>0.7</v>
      </c>
      <c r="K29" s="71">
        <f>J29*C29</f>
        <v>0</v>
      </c>
      <c r="L29" s="19"/>
      <c r="M29" s="76"/>
      <c r="O29" s="64"/>
    </row>
    <row r="30" spans="1:15" x14ac:dyDescent="0.35">
      <c r="A30" s="75">
        <v>9</v>
      </c>
      <c r="B30" s="68" t="str">
        <f>PO!B79</f>
        <v>REVESTIMENTOS CERÂMICOS</v>
      </c>
      <c r="C30" s="69">
        <f>PO!H79</f>
        <v>0</v>
      </c>
      <c r="D30" s="19"/>
      <c r="E30" s="19"/>
      <c r="F30" s="19"/>
      <c r="G30" s="19"/>
      <c r="H30" s="19"/>
      <c r="I30" s="19"/>
      <c r="J30" s="70">
        <v>1</v>
      </c>
      <c r="K30" s="71">
        <f>J30*C30</f>
        <v>0</v>
      </c>
      <c r="L30" s="19"/>
      <c r="M30" s="76"/>
      <c r="O30" s="64"/>
    </row>
    <row r="31" spans="1:15" x14ac:dyDescent="0.35">
      <c r="A31" s="75">
        <v>10</v>
      </c>
      <c r="B31" s="68" t="str">
        <f>PO!B83</f>
        <v>PINTURA</v>
      </c>
      <c r="C31" s="69">
        <f>PO!H83</f>
        <v>0</v>
      </c>
      <c r="D31" s="19"/>
      <c r="E31" s="19"/>
      <c r="F31" s="19"/>
      <c r="G31" s="19"/>
      <c r="H31" s="70">
        <v>0.25</v>
      </c>
      <c r="I31" s="71">
        <f>H31*C31</f>
        <v>0</v>
      </c>
      <c r="J31" s="70">
        <v>0.6</v>
      </c>
      <c r="K31" s="71">
        <f>J31*C31</f>
        <v>0</v>
      </c>
      <c r="L31" s="70">
        <v>0.15</v>
      </c>
      <c r="M31" s="76">
        <f>C31*L31</f>
        <v>0</v>
      </c>
      <c r="O31" s="64"/>
    </row>
    <row r="32" spans="1:15" x14ac:dyDescent="0.35">
      <c r="A32" s="75">
        <v>11</v>
      </c>
      <c r="B32" s="68" t="str">
        <f>PO!B88</f>
        <v>INSTALAÇÕES ELÉTRICAS E LÓGICA</v>
      </c>
      <c r="C32" s="69">
        <f>PO!H88</f>
        <v>0</v>
      </c>
      <c r="D32" s="19"/>
      <c r="E32" s="19"/>
      <c r="F32" s="19"/>
      <c r="G32" s="19"/>
      <c r="H32" s="70">
        <v>1</v>
      </c>
      <c r="I32" s="71">
        <f>H32*C32</f>
        <v>0</v>
      </c>
      <c r="J32" s="19"/>
      <c r="K32" s="19"/>
      <c r="L32" s="19"/>
      <c r="M32" s="76"/>
      <c r="O32" s="64"/>
    </row>
    <row r="33" spans="1:15" x14ac:dyDescent="0.35">
      <c r="A33" s="75">
        <v>12</v>
      </c>
      <c r="B33" s="68" t="str">
        <f>PO!B104</f>
        <v>INSTALAÇÕES HIDRÁULICAS</v>
      </c>
      <c r="C33" s="69">
        <f>PO!H104</f>
        <v>0</v>
      </c>
      <c r="D33" s="19"/>
      <c r="E33" s="19"/>
      <c r="F33" s="70" t="e">
        <f>G33/C33</f>
        <v>#DIV/0!</v>
      </c>
      <c r="G33" s="71">
        <f>C33</f>
        <v>0</v>
      </c>
      <c r="H33" s="19"/>
      <c r="I33" s="19"/>
      <c r="J33" s="19"/>
      <c r="K33" s="19"/>
      <c r="L33" s="19"/>
      <c r="M33" s="76"/>
      <c r="O33" s="64"/>
    </row>
    <row r="34" spans="1:15" x14ac:dyDescent="0.35">
      <c r="A34" s="75">
        <v>13</v>
      </c>
      <c r="B34" s="68" t="str">
        <f>PO!B120</f>
        <v>INSTALAÇÕES SANITÁRIAS</v>
      </c>
      <c r="C34" s="69">
        <f>PO!H120</f>
        <v>0</v>
      </c>
      <c r="D34" s="19"/>
      <c r="E34" s="19"/>
      <c r="F34" s="70" t="e">
        <f>G34/C34</f>
        <v>#DIV/0!</v>
      </c>
      <c r="G34" s="71">
        <f>C34</f>
        <v>0</v>
      </c>
      <c r="H34" s="19"/>
      <c r="I34" s="19"/>
      <c r="J34" s="19"/>
      <c r="K34" s="19"/>
      <c r="L34" s="19"/>
      <c r="M34" s="76"/>
      <c r="O34" s="64"/>
    </row>
    <row r="35" spans="1:15" x14ac:dyDescent="0.35">
      <c r="A35" s="75">
        <v>14</v>
      </c>
      <c r="B35" s="68" t="str">
        <f>PO!B137</f>
        <v>INSTALAÇÕES PPCI</v>
      </c>
      <c r="C35" s="69">
        <f>PO!H137</f>
        <v>0</v>
      </c>
      <c r="D35" s="19"/>
      <c r="E35" s="19"/>
      <c r="F35" s="19"/>
      <c r="G35" s="19"/>
      <c r="H35" s="19"/>
      <c r="I35" s="19"/>
      <c r="J35" s="19"/>
      <c r="K35" s="19"/>
      <c r="L35" s="70" t="e">
        <f>M35/C35</f>
        <v>#DIV/0!</v>
      </c>
      <c r="M35" s="76">
        <f>C35</f>
        <v>0</v>
      </c>
      <c r="O35" s="64"/>
    </row>
    <row r="36" spans="1:15" x14ac:dyDescent="0.35">
      <c r="A36" s="75">
        <v>15</v>
      </c>
      <c r="B36" s="68" t="str">
        <f>PO!B143</f>
        <v>ESQUADRIAS</v>
      </c>
      <c r="C36" s="69">
        <f>PO!H143</f>
        <v>0</v>
      </c>
      <c r="D36" s="19"/>
      <c r="E36" s="19"/>
      <c r="F36" s="19"/>
      <c r="G36" s="19"/>
      <c r="H36" s="19"/>
      <c r="I36" s="19"/>
      <c r="J36" s="70"/>
      <c r="K36" s="71"/>
      <c r="L36" s="70">
        <v>1</v>
      </c>
      <c r="M36" s="76">
        <f>C36</f>
        <v>0</v>
      </c>
      <c r="O36" s="64"/>
    </row>
    <row r="37" spans="1:15" x14ac:dyDescent="0.35">
      <c r="A37" s="75">
        <v>16</v>
      </c>
      <c r="B37" s="68" t="str">
        <f>PO!B152</f>
        <v>PÁTIO EXTERNO</v>
      </c>
      <c r="C37" s="69">
        <f>PO!H152</f>
        <v>0</v>
      </c>
      <c r="D37" s="19"/>
      <c r="E37" s="19"/>
      <c r="F37" s="19"/>
      <c r="G37" s="19"/>
      <c r="H37" s="19"/>
      <c r="I37" s="19"/>
      <c r="J37" s="70">
        <v>0.2</v>
      </c>
      <c r="K37" s="71">
        <f>J37*C37</f>
        <v>0</v>
      </c>
      <c r="L37" s="70">
        <v>0.8</v>
      </c>
      <c r="M37" s="76">
        <f>C37*L37</f>
        <v>0</v>
      </c>
      <c r="O37" s="64"/>
    </row>
    <row r="38" spans="1:15" x14ac:dyDescent="0.35">
      <c r="A38" s="75">
        <v>17</v>
      </c>
      <c r="B38" s="68" t="str">
        <f>PO!B160</f>
        <v>LOUÇAS, METAIS E ACESSÓRIOS</v>
      </c>
      <c r="C38" s="69">
        <f>PO!H160</f>
        <v>0</v>
      </c>
      <c r="D38" s="19"/>
      <c r="E38" s="19"/>
      <c r="F38" s="19"/>
      <c r="G38" s="19"/>
      <c r="H38" s="19"/>
      <c r="I38" s="19"/>
      <c r="J38" s="19"/>
      <c r="K38" s="19"/>
      <c r="L38" s="70" t="e">
        <f>M38/C38</f>
        <v>#DIV/0!</v>
      </c>
      <c r="M38" s="76">
        <f>C38</f>
        <v>0</v>
      </c>
      <c r="O38" s="64"/>
    </row>
    <row r="39" spans="1:15" x14ac:dyDescent="0.35">
      <c r="A39" s="75">
        <v>18</v>
      </c>
      <c r="B39" s="68" t="str">
        <f>PO!B170</f>
        <v>MURO DE FECHAMENTO</v>
      </c>
      <c r="C39" s="69">
        <f>PO!H170</f>
        <v>0</v>
      </c>
      <c r="D39" s="19"/>
      <c r="E39" s="19"/>
      <c r="F39" s="19"/>
      <c r="G39" s="19"/>
      <c r="H39" s="19"/>
      <c r="I39" s="19"/>
      <c r="J39" s="70">
        <v>1</v>
      </c>
      <c r="K39" s="71">
        <f>J39*C39</f>
        <v>0</v>
      </c>
      <c r="L39" s="19"/>
      <c r="M39" s="76"/>
      <c r="O39" s="64"/>
    </row>
    <row r="40" spans="1:15" x14ac:dyDescent="0.35">
      <c r="A40" s="75">
        <v>19</v>
      </c>
      <c r="B40" s="68" t="str">
        <f>PO!B173</f>
        <v>LIMPEZA FINAL E ENTREGA DA OBRA</v>
      </c>
      <c r="C40" s="69">
        <f>PO!H173</f>
        <v>0</v>
      </c>
      <c r="D40" s="19"/>
      <c r="E40" s="19"/>
      <c r="F40" s="19"/>
      <c r="G40" s="19"/>
      <c r="H40" s="19"/>
      <c r="I40" s="19"/>
      <c r="J40" s="19"/>
      <c r="K40" s="19"/>
      <c r="L40" s="70" t="e">
        <f>M40/C40</f>
        <v>#DIV/0!</v>
      </c>
      <c r="M40" s="76">
        <f>C40</f>
        <v>0</v>
      </c>
      <c r="O40" s="64"/>
    </row>
    <row r="41" spans="1:15" x14ac:dyDescent="0.35">
      <c r="A41" s="92" t="s">
        <v>519</v>
      </c>
      <c r="B41" s="93"/>
      <c r="C41" s="94">
        <f>SUM(C22:C40)</f>
        <v>0</v>
      </c>
      <c r="D41" s="96" t="e">
        <f>E41/C41</f>
        <v>#DIV/0!</v>
      </c>
      <c r="E41" s="94">
        <f>SUM(E22:E40)</f>
        <v>0</v>
      </c>
      <c r="F41" s="72" t="e">
        <f>G41/C41</f>
        <v>#DIV/0!</v>
      </c>
      <c r="G41" s="73">
        <f>SUM(G22:G40)</f>
        <v>0</v>
      </c>
      <c r="H41" s="72" t="e">
        <f>I41/$C$41</f>
        <v>#DIV/0!</v>
      </c>
      <c r="I41" s="73">
        <f>SUM(I22:I40)</f>
        <v>0</v>
      </c>
      <c r="J41" s="72" t="e">
        <f>K41/$C$41</f>
        <v>#DIV/0!</v>
      </c>
      <c r="K41" s="73">
        <f>SUM(K22:K40)</f>
        <v>0</v>
      </c>
      <c r="L41" s="72" t="e">
        <f>M41/$C$41</f>
        <v>#DIV/0!</v>
      </c>
      <c r="M41" s="77">
        <f>SUM(M22:M40)</f>
        <v>0</v>
      </c>
    </row>
    <row r="42" spans="1:15" ht="13.5" thickBot="1" x14ac:dyDescent="0.4">
      <c r="A42" s="90" t="s">
        <v>520</v>
      </c>
      <c r="B42" s="91"/>
      <c r="C42" s="95"/>
      <c r="D42" s="97"/>
      <c r="E42" s="95"/>
      <c r="F42" s="78" t="e">
        <f>G42/C41</f>
        <v>#DIV/0!</v>
      </c>
      <c r="G42" s="79">
        <f>E41+G41</f>
        <v>0</v>
      </c>
      <c r="H42" s="78" t="e">
        <f>I42/$C$41</f>
        <v>#DIV/0!</v>
      </c>
      <c r="I42" s="79">
        <f>G42+I41</f>
        <v>0</v>
      </c>
      <c r="J42" s="78" t="e">
        <f>K42/$C$41</f>
        <v>#DIV/0!</v>
      </c>
      <c r="K42" s="79">
        <f>I42+K41</f>
        <v>0</v>
      </c>
      <c r="L42" s="78" t="e">
        <f>M42/$C$41</f>
        <v>#DIV/0!</v>
      </c>
      <c r="M42" s="80">
        <f>K42+M41</f>
        <v>0</v>
      </c>
    </row>
    <row r="48" spans="1:15" ht="17" x14ac:dyDescent="0.45">
      <c r="A48" s="81" t="s">
        <v>449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</row>
    <row r="49" spans="1:13" ht="17" x14ac:dyDescent="0.45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</row>
    <row r="50" spans="1:13" ht="17" x14ac:dyDescent="0.45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</row>
  </sheetData>
  <mergeCells count="25">
    <mergeCell ref="A50:M50"/>
    <mergeCell ref="A8:M8"/>
    <mergeCell ref="A9:M9"/>
    <mergeCell ref="A11:M11"/>
    <mergeCell ref="A12:M12"/>
    <mergeCell ref="A13:M13"/>
    <mergeCell ref="A14:M14"/>
    <mergeCell ref="A41:B41"/>
    <mergeCell ref="A42:B42"/>
    <mergeCell ref="C41:C42"/>
    <mergeCell ref="E41:E42"/>
    <mergeCell ref="D41:D42"/>
    <mergeCell ref="D20:E20"/>
    <mergeCell ref="F20:G20"/>
    <mergeCell ref="H20:I20"/>
    <mergeCell ref="J20:K20"/>
    <mergeCell ref="A15:M15"/>
    <mergeCell ref="A16:M16"/>
    <mergeCell ref="A17:M19"/>
    <mergeCell ref="A48:M48"/>
    <mergeCell ref="A49:M49"/>
    <mergeCell ref="L20:M20"/>
    <mergeCell ref="A20:A21"/>
    <mergeCell ref="B20:B21"/>
    <mergeCell ref="C20:C21"/>
  </mergeCells>
  <pageMargins left="0.25" right="0.25" top="0.75" bottom="0.75" header="0.3" footer="0.3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COMP</vt:lpstr>
      <vt:lpstr>PO</vt:lpstr>
      <vt:lpstr>CFF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Svaldi</dc:creator>
  <cp:lastModifiedBy>Amanda Svaldi</cp:lastModifiedBy>
  <cp:lastPrinted>2024-11-04T01:22:57Z</cp:lastPrinted>
  <dcterms:created xsi:type="dcterms:W3CDTF">2024-10-07T18:56:29Z</dcterms:created>
  <dcterms:modified xsi:type="dcterms:W3CDTF">2024-11-04T01:30:00Z</dcterms:modified>
</cp:coreProperties>
</file>